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Лист1!$A$1:$T$44</definedName>
    <definedName name="_xlnm.Print_Area" localSheetId="1">Лист2!$A$1:$T$44</definedName>
    <definedName name="_xlnm.Print_Area" localSheetId="2">Лист3!$A$1:$N$16</definedName>
  </definedNames>
  <calcPr calcId="114210"/>
</workbook>
</file>

<file path=xl/calcChain.xml><?xml version="1.0" encoding="utf-8"?>
<calcChain xmlns="http://schemas.openxmlformats.org/spreadsheetml/2006/main">
  <c r="D15" i="2"/>
  <c r="D16"/>
  <c r="D17"/>
  <c r="D18"/>
  <c r="D19"/>
  <c r="D20"/>
  <c r="D21"/>
  <c r="D22"/>
  <c r="D23"/>
  <c r="D25"/>
  <c r="D26"/>
  <c r="D27"/>
  <c r="D28"/>
  <c r="D30"/>
  <c r="D31"/>
  <c r="D32"/>
  <c r="D33"/>
  <c r="D34"/>
  <c r="D35"/>
  <c r="D36"/>
  <c r="D37"/>
  <c r="D38"/>
  <c r="D39"/>
  <c r="D40"/>
  <c r="D41"/>
  <c r="D42"/>
  <c r="E28"/>
  <c r="E41"/>
  <c r="E42"/>
  <c r="F28"/>
  <c r="F41"/>
  <c r="F42"/>
  <c r="G28"/>
  <c r="G41"/>
  <c r="G42"/>
  <c r="C15"/>
  <c r="H15"/>
  <c r="C16"/>
  <c r="H16"/>
  <c r="C17"/>
  <c r="H17"/>
  <c r="C18"/>
  <c r="H18"/>
  <c r="C19"/>
  <c r="H19"/>
  <c r="C20"/>
  <c r="H20"/>
  <c r="C21"/>
  <c r="H21"/>
  <c r="C22"/>
  <c r="H22"/>
  <c r="H23"/>
  <c r="C25"/>
  <c r="H25"/>
  <c r="C26"/>
  <c r="H26"/>
  <c r="C27"/>
  <c r="H27"/>
  <c r="H28"/>
  <c r="C30"/>
  <c r="H30"/>
  <c r="C31"/>
  <c r="H31"/>
  <c r="C32"/>
  <c r="H32"/>
  <c r="C33"/>
  <c r="H33"/>
  <c r="C34"/>
  <c r="H34"/>
  <c r="C35"/>
  <c r="H35"/>
  <c r="C36"/>
  <c r="H36"/>
  <c r="C37"/>
  <c r="H37"/>
  <c r="C38"/>
  <c r="H38"/>
  <c r="C39"/>
  <c r="H39"/>
  <c r="C40"/>
  <c r="H40"/>
  <c r="H41"/>
  <c r="H42"/>
  <c r="I15"/>
  <c r="I16"/>
  <c r="I17"/>
  <c r="I18"/>
  <c r="I19"/>
  <c r="I20"/>
  <c r="I21"/>
  <c r="I22"/>
  <c r="I23"/>
  <c r="I25"/>
  <c r="I26"/>
  <c r="I27"/>
  <c r="I28"/>
  <c r="I30"/>
  <c r="I31"/>
  <c r="I32"/>
  <c r="I33"/>
  <c r="I34"/>
  <c r="I35"/>
  <c r="I36"/>
  <c r="I37"/>
  <c r="I38"/>
  <c r="I39"/>
  <c r="I40"/>
  <c r="I41"/>
  <c r="I42"/>
  <c r="K28"/>
  <c r="K41"/>
  <c r="K42"/>
  <c r="L28"/>
  <c r="L41"/>
  <c r="L42"/>
  <c r="M28"/>
  <c r="M41"/>
  <c r="M42"/>
  <c r="N28"/>
  <c r="N41"/>
  <c r="N42"/>
  <c r="O28"/>
  <c r="O41"/>
  <c r="O42"/>
  <c r="P28"/>
  <c r="P41"/>
  <c r="P42"/>
  <c r="Q15"/>
  <c r="Q16"/>
  <c r="Q17"/>
  <c r="Q18"/>
  <c r="Q19"/>
  <c r="Q20"/>
  <c r="Q21"/>
  <c r="Q22"/>
  <c r="Q23"/>
  <c r="Q25"/>
  <c r="Q26"/>
  <c r="Q27"/>
  <c r="Q28"/>
  <c r="Q30"/>
  <c r="Q31"/>
  <c r="Q32"/>
  <c r="Q33"/>
  <c r="Q34"/>
  <c r="Q35"/>
  <c r="Q36"/>
  <c r="Q37"/>
  <c r="Q38"/>
  <c r="Q39"/>
  <c r="Q40"/>
  <c r="Q41"/>
  <c r="Q42"/>
  <c r="R28"/>
  <c r="R41"/>
  <c r="R42"/>
  <c r="C23"/>
  <c r="C28"/>
  <c r="C41"/>
  <c r="C42"/>
  <c r="G42" i="1"/>
  <c r="C13" i="3"/>
  <c r="D13"/>
  <c r="E13"/>
  <c r="F13"/>
  <c r="H42" i="1"/>
  <c r="I42"/>
  <c r="J42"/>
  <c r="K42"/>
  <c r="L42"/>
  <c r="M42"/>
  <c r="N42"/>
  <c r="O42"/>
  <c r="P42"/>
  <c r="Q42"/>
  <c r="R42"/>
  <c r="S42"/>
  <c r="M25"/>
  <c r="M26"/>
  <c r="M27"/>
  <c r="M28"/>
  <c r="D14" i="3"/>
  <c r="M30" i="1"/>
  <c r="M31"/>
  <c r="M32"/>
  <c r="M33"/>
  <c r="M34"/>
  <c r="M35"/>
  <c r="M36"/>
  <c r="M37"/>
  <c r="M38"/>
  <c r="M39"/>
  <c r="M40"/>
  <c r="M41"/>
  <c r="E14" i="3"/>
  <c r="M15" i="1"/>
  <c r="M16"/>
  <c r="M17"/>
  <c r="M18"/>
  <c r="M19"/>
  <c r="M20"/>
  <c r="M21"/>
  <c r="M22"/>
  <c r="M23"/>
  <c r="F14" i="3"/>
  <c r="J15" i="1"/>
  <c r="J16"/>
  <c r="J17"/>
  <c r="J18"/>
  <c r="J19"/>
  <c r="J20"/>
  <c r="J21"/>
  <c r="J22"/>
  <c r="J23"/>
  <c r="G13" i="3"/>
  <c r="G14"/>
  <c r="J25" i="1"/>
  <c r="J26"/>
  <c r="J27"/>
  <c r="J28"/>
  <c r="H13" i="3"/>
  <c r="H14"/>
  <c r="J30" i="1"/>
  <c r="J31"/>
  <c r="J32"/>
  <c r="J33"/>
  <c r="J34"/>
  <c r="J35"/>
  <c r="J36"/>
  <c r="J37"/>
  <c r="J38"/>
  <c r="J39"/>
  <c r="J40"/>
  <c r="J41"/>
  <c r="I13" i="3"/>
  <c r="I14"/>
  <c r="J13"/>
  <c r="J14"/>
  <c r="G23" i="1"/>
  <c r="K13" i="3"/>
  <c r="K14"/>
  <c r="G28" i="1"/>
  <c r="L13" i="3"/>
  <c r="L14"/>
  <c r="G41" i="1"/>
  <c r="M13" i="3"/>
  <c r="M14"/>
  <c r="N13"/>
  <c r="N14"/>
  <c r="C14"/>
  <c r="T31" i="2"/>
  <c r="T30"/>
  <c r="P25" i="1"/>
  <c r="P26"/>
  <c r="P27"/>
  <c r="S30"/>
  <c r="S31"/>
  <c r="S32"/>
  <c r="S33"/>
  <c r="S34"/>
  <c r="S35"/>
  <c r="S36"/>
  <c r="S37"/>
  <c r="S38"/>
  <c r="S39"/>
  <c r="S40"/>
  <c r="S41"/>
  <c r="R41"/>
  <c r="Q41"/>
  <c r="P30"/>
  <c r="P31"/>
  <c r="P32"/>
  <c r="P33"/>
  <c r="P34"/>
  <c r="P35"/>
  <c r="P36"/>
  <c r="P37"/>
  <c r="P38"/>
  <c r="P39"/>
  <c r="P40"/>
  <c r="P41"/>
  <c r="V31"/>
  <c r="W31"/>
  <c r="V32"/>
  <c r="W32"/>
  <c r="V33"/>
  <c r="W33"/>
  <c r="V34"/>
  <c r="W34"/>
  <c r="V35"/>
  <c r="W35"/>
  <c r="V36"/>
  <c r="W36"/>
  <c r="V37"/>
  <c r="W37"/>
  <c r="V38"/>
  <c r="W38"/>
  <c r="V39"/>
  <c r="W39"/>
  <c r="V40"/>
  <c r="W40"/>
  <c r="V30"/>
  <c r="W30"/>
  <c r="U30"/>
  <c r="H15"/>
  <c r="H16"/>
  <c r="H17"/>
  <c r="H18"/>
  <c r="H19"/>
  <c r="H20"/>
  <c r="H21"/>
  <c r="H22"/>
  <c r="H23"/>
  <c r="H25"/>
  <c r="H26"/>
  <c r="H27"/>
  <c r="H28"/>
  <c r="H30"/>
  <c r="H31"/>
  <c r="H32"/>
  <c r="H33"/>
  <c r="H34"/>
  <c r="H35"/>
  <c r="H36"/>
  <c r="H37"/>
  <c r="H38"/>
  <c r="H39"/>
  <c r="H40"/>
  <c r="H41"/>
  <c r="I18"/>
  <c r="I22"/>
  <c r="I23"/>
  <c r="I28"/>
  <c r="I41"/>
  <c r="K23"/>
  <c r="K28"/>
  <c r="K41"/>
  <c r="L23"/>
  <c r="L28"/>
  <c r="L41"/>
  <c r="N23"/>
  <c r="N28"/>
  <c r="N41"/>
  <c r="O23"/>
  <c r="O28"/>
  <c r="O41"/>
  <c r="P15"/>
  <c r="P16"/>
  <c r="P17"/>
  <c r="P18"/>
  <c r="P19"/>
  <c r="P20"/>
  <c r="P21"/>
  <c r="P22"/>
  <c r="P23"/>
  <c r="P28"/>
  <c r="Q23"/>
  <c r="Q28"/>
  <c r="R23"/>
  <c r="R28"/>
  <c r="S23"/>
  <c r="S28"/>
  <c r="T21" i="2"/>
  <c r="T22"/>
  <c r="U15" i="1"/>
  <c r="U22"/>
  <c r="U21"/>
  <c r="T15" i="2"/>
  <c r="U23" i="1"/>
  <c r="U20"/>
  <c r="U16"/>
  <c r="T40" i="2"/>
  <c r="T39"/>
  <c r="T38"/>
  <c r="T37"/>
  <c r="T36"/>
  <c r="T35"/>
  <c r="T34"/>
  <c r="T33"/>
  <c r="T27"/>
  <c r="T26"/>
  <c r="T25"/>
  <c r="T32"/>
  <c r="T17"/>
  <c r="T18"/>
  <c r="T19"/>
  <c r="T20"/>
  <c r="T16"/>
  <c r="U19" i="1"/>
  <c r="U18"/>
  <c r="U17"/>
  <c r="U33"/>
  <c r="U39"/>
  <c r="U40"/>
  <c r="U32"/>
  <c r="U34"/>
  <c r="U38"/>
  <c r="U31"/>
  <c r="U35"/>
  <c r="U36"/>
  <c r="U25"/>
  <c r="U26"/>
  <c r="U27"/>
  <c r="U37"/>
  <c r="U41"/>
</calcChain>
</file>

<file path=xl/sharedStrings.xml><?xml version="1.0" encoding="utf-8"?>
<sst xmlns="http://schemas.openxmlformats.org/spreadsheetml/2006/main" count="256" uniqueCount="101">
  <si>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</si>
  <si>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</si>
  <si>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</si>
  <si>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</si>
  <si>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</si>
  <si>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</si>
  <si>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</si>
  <si>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</si>
  <si>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</si>
  <si>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</si>
  <si>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Дополнительные источники финансирования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</si>
  <si>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</si>
  <si>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</si>
  <si>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</si>
  <si>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</si>
  <si>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</si>
  <si>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</si>
  <si>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</si>
  <si>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</si>
  <si>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</si>
  <si>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</si>
  <si>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</si>
  <si>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</si>
  <si>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</si>
  <si>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</si>
  <si>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</si>
  <si>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</si>
  <si>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</si>
  <si>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</si>
  <si>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</si>
  <si>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</si>
  <si>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Глава Администрации города Рубцовска</t>
  </si>
  <si>
    <t>В.В.Ларионов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</si>
  <si>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</si>
  <si>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</si>
  <si>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</si>
  <si>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</si>
  <si>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</si>
  <si>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</si>
  <si>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</si>
  <si>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</si>
  <si>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</si>
  <si>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</si>
  <si>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</si>
  <si>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</si>
  <si>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</si>
  <si>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</si>
  <si>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</si>
  <si>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</si>
  <si>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</si>
  <si>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</si>
  <si>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</si>
  <si>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</si>
  <si>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</si>
  <si>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</si>
  <si>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Итого по городу Рубцовску на 2013-2015 годы: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</si>
  <si>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</si>
  <si>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</si>
  <si>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</si>
  <si>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</si>
  <si>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</si>
  <si>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</si>
  <si>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</si>
  <si>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</si>
  <si>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</si>
  <si>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</si>
  <si>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</si>
  <si>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</si>
  <si>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</si>
  <si>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</si>
  <si>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</si>
  <si>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>ИТОГО ПО ГОРОДУ РУБЦОВСКУ на 2013-2015 гг.: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</si>
  <si>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</si>
  <si>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</si>
  <si>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4кв.2013</t>
  </si>
  <si>
    <t>2013 год</t>
  </si>
  <si>
    <t xml:space="preserve">Начальник общего отдела </t>
  </si>
  <si>
    <t>Т.Н.Дегтярева</t>
  </si>
  <si>
    <t>2013-2014 г.г.</t>
  </si>
  <si>
    <t>2014-2015 г.г.</t>
  </si>
  <si>
    <t>2015 год</t>
  </si>
  <si>
    <t>4 кв.2015</t>
  </si>
  <si>
    <t>4кв.2016</t>
  </si>
  <si>
    <t>ИТОГО на 2014 год:</t>
  </si>
  <si>
    <t>3кв.2017</t>
  </si>
  <si>
    <t>Итого на 2014 год:</t>
  </si>
  <si>
    <t>Ито на 2015 год: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</si>
  <si>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</si>
  <si>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</si>
  <si>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Планируемые показатели выполнения Программы по переселению граждан из аварийного жилищного фонда</t>
  </si>
  <si>
    <t>Приложение № 1</t>
  </si>
  <si>
    <t>к муниципальной целевой программе</t>
  </si>
  <si>
    <t>"Переселение граждан из аварийного жилищного фонда</t>
  </si>
  <si>
    <t>в городе Рубцовске" на 2013 - 2017 годы</t>
  </si>
  <si>
    <t>Приложение № 2</t>
  </si>
  <si>
    <t>Приложение № 3</t>
  </si>
  <si>
    <t>пр-д  Кирпичный завод, 26</t>
  </si>
  <si>
    <t>пр-д Кирпичный завод, 11</t>
  </si>
  <si>
    <t>пр-д Кирпичный завод, 26</t>
  </si>
  <si>
    <t>ул. Рихарда Зорге, 19</t>
  </si>
  <si>
    <t>ул. Рихарда Зорге, 23</t>
  </si>
</sst>
</file>

<file path=xl/styles.xml><?xml version="1.0" encoding="utf-8"?>
<styleSheet xmlns="http://schemas.openxmlformats.org/spreadsheetml/2006/main">
  <numFmts count="3">
    <numFmt numFmtId="164" formatCode="mm/yyyy"/>
    <numFmt numFmtId="165" formatCode="#,##0.00&quot;р.&quot;"/>
    <numFmt numFmtId="166" formatCode="#,##0.00_ ;\-#,##0.00\ 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textRotation="90" wrapText="1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view="pageBreakPreview" workbookViewId="0">
      <selection activeCell="D37" sqref="D37"/>
    </sheetView>
  </sheetViews>
  <sheetFormatPr defaultRowHeight="15"/>
  <cols>
    <col min="1" max="1" width="2.7109375" style="7" customWidth="1"/>
    <col min="2" max="2" width="22.28515625" style="7" customWidth="1"/>
    <col min="3" max="3" width="3.5703125" style="7" customWidth="1"/>
    <col min="4" max="4" width="9.7109375" style="7" bestFit="1" customWidth="1"/>
    <col min="5" max="5" width="7.42578125" style="7" customWidth="1"/>
    <col min="6" max="6" width="7.140625" style="7" customWidth="1"/>
    <col min="7" max="8" width="4.28515625" style="7" customWidth="1"/>
    <col min="9" max="9" width="8.7109375" style="36" customWidth="1"/>
    <col min="10" max="10" width="5" style="7" customWidth="1"/>
    <col min="11" max="11" width="4.140625" style="7" customWidth="1"/>
    <col min="12" max="12" width="4.28515625" style="7" customWidth="1"/>
    <col min="13" max="14" width="9" style="7" customWidth="1"/>
    <col min="15" max="15" width="8.7109375" style="7" customWidth="1"/>
    <col min="16" max="16" width="13.28515625" style="7" customWidth="1"/>
    <col min="17" max="17" width="14.5703125" style="7" customWidth="1"/>
    <col min="18" max="18" width="15" style="7" customWidth="1"/>
    <col min="19" max="19" width="13.28515625" style="7" customWidth="1"/>
    <col min="20" max="20" width="2.7109375" style="7" customWidth="1"/>
    <col min="21" max="21" width="12" bestFit="1" customWidth="1"/>
    <col min="22" max="22" width="15.28515625" bestFit="1" customWidth="1"/>
  </cols>
  <sheetData>
    <row r="1" spans="1:22" s="60" customFormat="1">
      <c r="A1" s="7"/>
      <c r="B1" s="7"/>
      <c r="C1" s="7"/>
      <c r="D1" s="7"/>
      <c r="E1" s="7"/>
      <c r="F1" s="7"/>
      <c r="G1" s="7"/>
      <c r="H1" s="7"/>
      <c r="I1" s="36"/>
      <c r="J1" s="7"/>
      <c r="K1" s="7"/>
      <c r="L1" s="7"/>
      <c r="M1" s="59"/>
      <c r="N1" s="59"/>
      <c r="O1" s="59"/>
      <c r="P1" s="59"/>
      <c r="Q1" s="75" t="s">
        <v>90</v>
      </c>
      <c r="R1" s="75"/>
      <c r="S1" s="75"/>
      <c r="T1" s="75"/>
    </row>
    <row r="2" spans="1:22" s="60" customFormat="1">
      <c r="A2" s="7"/>
      <c r="B2" s="7"/>
      <c r="C2" s="7"/>
      <c r="D2" s="7"/>
      <c r="E2" s="7"/>
      <c r="F2" s="7"/>
      <c r="G2" s="7"/>
      <c r="H2" s="7"/>
      <c r="I2" s="36"/>
      <c r="J2" s="7"/>
      <c r="K2" s="7"/>
      <c r="L2" s="7"/>
      <c r="M2" s="59"/>
      <c r="N2" s="59"/>
      <c r="O2" s="59"/>
      <c r="P2" s="59"/>
      <c r="Q2" s="75" t="s">
        <v>91</v>
      </c>
      <c r="R2" s="75"/>
      <c r="S2" s="75"/>
      <c r="T2" s="75"/>
    </row>
    <row r="3" spans="1:22" s="60" customFormat="1">
      <c r="A3" s="7"/>
      <c r="B3" s="7"/>
      <c r="C3" s="7"/>
      <c r="D3" s="7"/>
      <c r="E3" s="7"/>
      <c r="F3" s="7"/>
      <c r="G3" s="7"/>
      <c r="H3" s="7"/>
      <c r="I3" s="36"/>
      <c r="J3" s="7"/>
      <c r="K3" s="7"/>
      <c r="L3" s="7"/>
      <c r="M3" s="59"/>
      <c r="N3" s="59"/>
      <c r="O3" s="59"/>
      <c r="P3" s="59"/>
      <c r="Q3" s="75" t="s">
        <v>92</v>
      </c>
      <c r="R3" s="75"/>
      <c r="S3" s="75"/>
      <c r="T3" s="75"/>
    </row>
    <row r="4" spans="1:22" s="60" customFormat="1">
      <c r="A4" s="7"/>
      <c r="B4" s="7"/>
      <c r="C4" s="7"/>
      <c r="D4" s="7"/>
      <c r="E4" s="7"/>
      <c r="F4" s="7"/>
      <c r="G4" s="7"/>
      <c r="H4" s="7"/>
      <c r="I4" s="36"/>
      <c r="J4" s="7"/>
      <c r="K4" s="7"/>
      <c r="L4" s="7"/>
      <c r="M4" s="59"/>
      <c r="N4" s="59"/>
      <c r="O4" s="59"/>
      <c r="P4" s="59"/>
      <c r="Q4" s="75" t="s">
        <v>93</v>
      </c>
      <c r="R4" s="75"/>
      <c r="S4" s="75"/>
      <c r="T4" s="75"/>
    </row>
    <row r="5" spans="1:22" s="60" customFormat="1">
      <c r="A5" s="7"/>
      <c r="B5" s="7"/>
      <c r="C5" s="7"/>
      <c r="D5" s="7"/>
      <c r="E5" s="7"/>
      <c r="F5" s="7"/>
      <c r="G5" s="7"/>
      <c r="H5" s="7"/>
      <c r="I5" s="36"/>
      <c r="J5" s="7"/>
      <c r="K5" s="7"/>
      <c r="L5" s="7"/>
      <c r="M5" s="7"/>
      <c r="N5" s="7"/>
      <c r="O5" s="7"/>
      <c r="P5" s="7"/>
      <c r="Q5" s="75"/>
      <c r="R5" s="75"/>
      <c r="S5" s="75"/>
      <c r="T5" s="75"/>
    </row>
    <row r="7" spans="1:22" s="9" customFormat="1" ht="36" customHeight="1">
      <c r="A7" s="76" t="s">
        <v>88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2" ht="12" customHeight="1">
      <c r="A8" s="8"/>
      <c r="B8" s="8"/>
      <c r="C8" s="8"/>
      <c r="D8" s="8"/>
      <c r="E8" s="8"/>
      <c r="F8" s="8"/>
      <c r="G8" s="8"/>
      <c r="H8" s="8"/>
      <c r="I8" s="37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2" ht="56.25" customHeight="1">
      <c r="A9" s="66" t="s">
        <v>0</v>
      </c>
      <c r="B9" s="66" t="s">
        <v>1</v>
      </c>
      <c r="C9" s="66" t="s">
        <v>2</v>
      </c>
      <c r="D9" s="66"/>
      <c r="E9" s="65" t="s">
        <v>3</v>
      </c>
      <c r="F9" s="65" t="s">
        <v>73</v>
      </c>
      <c r="G9" s="65" t="s">
        <v>4</v>
      </c>
      <c r="H9" s="65" t="s">
        <v>5</v>
      </c>
      <c r="I9" s="74" t="s">
        <v>6</v>
      </c>
      <c r="J9" s="66" t="s">
        <v>7</v>
      </c>
      <c r="K9" s="66"/>
      <c r="L9" s="66"/>
      <c r="M9" s="66" t="s">
        <v>8</v>
      </c>
      <c r="N9" s="66"/>
      <c r="O9" s="66"/>
      <c r="P9" s="66" t="s">
        <v>9</v>
      </c>
      <c r="Q9" s="66"/>
      <c r="R9" s="66"/>
      <c r="S9" s="66"/>
      <c r="T9" s="65" t="s">
        <v>10</v>
      </c>
    </row>
    <row r="10" spans="1:22" ht="29.25" customHeight="1">
      <c r="A10" s="66"/>
      <c r="B10" s="66"/>
      <c r="C10" s="66"/>
      <c r="D10" s="66"/>
      <c r="E10" s="65"/>
      <c r="F10" s="65"/>
      <c r="G10" s="65"/>
      <c r="H10" s="65"/>
      <c r="I10" s="74"/>
      <c r="J10" s="67" t="s">
        <v>11</v>
      </c>
      <c r="K10" s="68" t="s">
        <v>12</v>
      </c>
      <c r="L10" s="68"/>
      <c r="M10" s="67" t="s">
        <v>11</v>
      </c>
      <c r="N10" s="68" t="s">
        <v>12</v>
      </c>
      <c r="O10" s="68"/>
      <c r="P10" s="65" t="s">
        <v>13</v>
      </c>
      <c r="Q10" s="66" t="s">
        <v>12</v>
      </c>
      <c r="R10" s="66"/>
      <c r="S10" s="66"/>
      <c r="T10" s="65"/>
    </row>
    <row r="11" spans="1:22" ht="137.25">
      <c r="A11" s="66"/>
      <c r="B11" s="66"/>
      <c r="C11" s="77" t="s">
        <v>14</v>
      </c>
      <c r="D11" s="77" t="s">
        <v>15</v>
      </c>
      <c r="E11" s="65"/>
      <c r="F11" s="65"/>
      <c r="G11" s="65"/>
      <c r="H11" s="65"/>
      <c r="I11" s="74"/>
      <c r="J11" s="67"/>
      <c r="K11" s="2" t="s">
        <v>16</v>
      </c>
      <c r="L11" s="3" t="s">
        <v>17</v>
      </c>
      <c r="M11" s="67"/>
      <c r="N11" s="2" t="s">
        <v>16</v>
      </c>
      <c r="O11" s="3" t="s">
        <v>17</v>
      </c>
      <c r="P11" s="65"/>
      <c r="Q11" s="3" t="s">
        <v>18</v>
      </c>
      <c r="R11" s="3" t="s">
        <v>19</v>
      </c>
      <c r="S11" s="3" t="s">
        <v>20</v>
      </c>
      <c r="T11" s="65"/>
    </row>
    <row r="12" spans="1:22" ht="39">
      <c r="A12" s="66"/>
      <c r="B12" s="66"/>
      <c r="C12" s="77"/>
      <c r="D12" s="77"/>
      <c r="E12" s="65"/>
      <c r="F12" s="65"/>
      <c r="G12" s="4" t="s">
        <v>21</v>
      </c>
      <c r="H12" s="4" t="s">
        <v>21</v>
      </c>
      <c r="I12" s="35" t="s">
        <v>22</v>
      </c>
      <c r="J12" s="4" t="s">
        <v>23</v>
      </c>
      <c r="K12" s="4" t="s">
        <v>23</v>
      </c>
      <c r="L12" s="4" t="s">
        <v>23</v>
      </c>
      <c r="M12" s="4" t="s">
        <v>22</v>
      </c>
      <c r="N12" s="4" t="s">
        <v>22</v>
      </c>
      <c r="O12" s="4" t="s">
        <v>22</v>
      </c>
      <c r="P12" s="4" t="s">
        <v>24</v>
      </c>
      <c r="Q12" s="4" t="s">
        <v>24</v>
      </c>
      <c r="R12" s="4" t="s">
        <v>24</v>
      </c>
      <c r="S12" s="4" t="s">
        <v>24</v>
      </c>
      <c r="T12" s="4" t="s">
        <v>24</v>
      </c>
    </row>
    <row r="13" spans="1:22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35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</row>
    <row r="14" spans="1:22" ht="16.5" customHeight="1">
      <c r="A14" s="73" t="s">
        <v>75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  <row r="15" spans="1:22" s="25" customFormat="1" ht="16.5" customHeight="1">
      <c r="A15" s="18">
        <v>1</v>
      </c>
      <c r="B15" s="19" t="s">
        <v>25</v>
      </c>
      <c r="C15" s="18">
        <v>19</v>
      </c>
      <c r="D15" s="20">
        <v>40177</v>
      </c>
      <c r="E15" s="21" t="s">
        <v>74</v>
      </c>
      <c r="F15" s="22" t="s">
        <v>74</v>
      </c>
      <c r="G15" s="18">
        <v>16</v>
      </c>
      <c r="H15" s="18">
        <f t="shared" ref="H15:H20" si="0">G15</f>
        <v>16</v>
      </c>
      <c r="I15" s="18">
        <v>504.31</v>
      </c>
      <c r="J15" s="18">
        <f t="shared" ref="J15:J20" si="1">K15+L15</f>
        <v>8</v>
      </c>
      <c r="K15" s="18">
        <v>1</v>
      </c>
      <c r="L15" s="18">
        <v>7</v>
      </c>
      <c r="M15" s="18">
        <f t="shared" ref="M15:M22" si="2">N15+O15</f>
        <v>204.49</v>
      </c>
      <c r="N15" s="18">
        <v>26.8</v>
      </c>
      <c r="O15" s="18">
        <v>177.69</v>
      </c>
      <c r="P15" s="48">
        <f>Q15+R15+S15</f>
        <v>6735627</v>
      </c>
      <c r="Q15" s="48">
        <v>4568265.7</v>
      </c>
      <c r="R15" s="48">
        <v>737206.9</v>
      </c>
      <c r="S15" s="48">
        <v>1430154.4</v>
      </c>
      <c r="T15" s="18"/>
      <c r="U15" s="23">
        <f>P15-Q15-R15-S15</f>
        <v>0</v>
      </c>
      <c r="V15" s="24"/>
    </row>
    <row r="16" spans="1:22" s="25" customFormat="1" ht="16.5" customHeight="1">
      <c r="A16" s="18">
        <v>2</v>
      </c>
      <c r="B16" s="26" t="s">
        <v>26</v>
      </c>
      <c r="C16" s="18">
        <v>24</v>
      </c>
      <c r="D16" s="20">
        <v>40177</v>
      </c>
      <c r="E16" s="21" t="s">
        <v>74</v>
      </c>
      <c r="F16" s="22" t="s">
        <v>74</v>
      </c>
      <c r="G16" s="18">
        <v>41</v>
      </c>
      <c r="H16" s="18">
        <f t="shared" si="0"/>
        <v>41</v>
      </c>
      <c r="I16" s="18">
        <v>543.91999999999996</v>
      </c>
      <c r="J16" s="18">
        <f t="shared" si="1"/>
        <v>19</v>
      </c>
      <c r="K16" s="18">
        <v>7</v>
      </c>
      <c r="L16" s="18">
        <v>12</v>
      </c>
      <c r="M16" s="18">
        <f t="shared" si="2"/>
        <v>480.41999999999996</v>
      </c>
      <c r="N16" s="18">
        <v>171.73</v>
      </c>
      <c r="O16" s="18">
        <v>308.69</v>
      </c>
      <c r="P16" s="48">
        <f t="shared" ref="P16:P22" si="3">Q16+R16+S16</f>
        <v>16457281.500000002</v>
      </c>
      <c r="Q16" s="48">
        <v>10732486.720000001</v>
      </c>
      <c r="R16" s="48">
        <v>1731962.14</v>
      </c>
      <c r="S16" s="48">
        <v>3992832.64</v>
      </c>
      <c r="T16" s="18"/>
      <c r="U16" s="23">
        <f t="shared" ref="U16:U23" si="4">P16-Q16-R16-S16</f>
        <v>0</v>
      </c>
      <c r="V16" s="24"/>
    </row>
    <row r="17" spans="1:23" s="27" customFormat="1" ht="16.5" customHeight="1">
      <c r="A17" s="18">
        <v>3</v>
      </c>
      <c r="B17" s="19" t="s">
        <v>29</v>
      </c>
      <c r="C17" s="18">
        <v>28</v>
      </c>
      <c r="D17" s="20">
        <v>40416</v>
      </c>
      <c r="E17" s="21" t="s">
        <v>74</v>
      </c>
      <c r="F17" s="22" t="s">
        <v>74</v>
      </c>
      <c r="G17" s="18">
        <v>6</v>
      </c>
      <c r="H17" s="18">
        <f t="shared" si="0"/>
        <v>6</v>
      </c>
      <c r="I17" s="18">
        <v>286.60000000000002</v>
      </c>
      <c r="J17" s="18">
        <f t="shared" si="1"/>
        <v>3</v>
      </c>
      <c r="K17" s="18">
        <v>1</v>
      </c>
      <c r="L17" s="18">
        <v>2</v>
      </c>
      <c r="M17" s="18">
        <f t="shared" si="2"/>
        <v>143.4</v>
      </c>
      <c r="N17" s="18">
        <v>46.7</v>
      </c>
      <c r="O17" s="18">
        <v>96.7</v>
      </c>
      <c r="P17" s="48">
        <f t="shared" si="3"/>
        <v>4237470</v>
      </c>
      <c r="Q17" s="48">
        <v>3203527.32</v>
      </c>
      <c r="R17" s="48">
        <v>516971.34</v>
      </c>
      <c r="S17" s="48">
        <v>516971.34</v>
      </c>
      <c r="T17" s="18"/>
      <c r="U17" s="23">
        <f t="shared" si="4"/>
        <v>0</v>
      </c>
      <c r="V17" s="24"/>
    </row>
    <row r="18" spans="1:23" s="27" customFormat="1" ht="16.5" customHeight="1">
      <c r="A18" s="18">
        <v>4</v>
      </c>
      <c r="B18" s="19" t="s">
        <v>30</v>
      </c>
      <c r="C18" s="18">
        <v>30</v>
      </c>
      <c r="D18" s="20">
        <v>40514</v>
      </c>
      <c r="E18" s="21" t="s">
        <v>74</v>
      </c>
      <c r="F18" s="22" t="s">
        <v>74</v>
      </c>
      <c r="G18" s="18">
        <v>33</v>
      </c>
      <c r="H18" s="18">
        <f t="shared" si="0"/>
        <v>33</v>
      </c>
      <c r="I18" s="18">
        <f>M18</f>
        <v>693.55</v>
      </c>
      <c r="J18" s="18">
        <f t="shared" si="1"/>
        <v>16</v>
      </c>
      <c r="K18" s="18">
        <v>15</v>
      </c>
      <c r="L18" s="18">
        <v>1</v>
      </c>
      <c r="M18" s="18">
        <f t="shared" si="2"/>
        <v>693.55</v>
      </c>
      <c r="N18" s="18">
        <v>642.54999999999995</v>
      </c>
      <c r="O18" s="18">
        <v>51</v>
      </c>
      <c r="P18" s="48">
        <f t="shared" si="3"/>
        <v>21691177.5</v>
      </c>
      <c r="Q18" s="48">
        <v>15493768.279999999</v>
      </c>
      <c r="R18" s="48">
        <v>2500317.11</v>
      </c>
      <c r="S18" s="48">
        <v>3697092.11</v>
      </c>
      <c r="T18" s="18"/>
      <c r="U18" s="23">
        <f t="shared" si="4"/>
        <v>0</v>
      </c>
      <c r="V18" s="24"/>
    </row>
    <row r="19" spans="1:23" s="27" customFormat="1" ht="16.5" customHeight="1">
      <c r="A19" s="18">
        <v>5</v>
      </c>
      <c r="B19" s="19" t="s">
        <v>27</v>
      </c>
      <c r="C19" s="18">
        <v>24</v>
      </c>
      <c r="D19" s="20">
        <v>40416</v>
      </c>
      <c r="E19" s="21" t="s">
        <v>74</v>
      </c>
      <c r="F19" s="22" t="s">
        <v>74</v>
      </c>
      <c r="G19" s="18">
        <v>64</v>
      </c>
      <c r="H19" s="18">
        <f t="shared" si="0"/>
        <v>64</v>
      </c>
      <c r="I19" s="18">
        <v>579.72</v>
      </c>
      <c r="J19" s="18">
        <f t="shared" si="1"/>
        <v>20</v>
      </c>
      <c r="K19" s="18">
        <v>1</v>
      </c>
      <c r="L19" s="18">
        <v>19</v>
      </c>
      <c r="M19" s="18">
        <f t="shared" si="2"/>
        <v>473.87</v>
      </c>
      <c r="N19" s="18">
        <v>12.6</v>
      </c>
      <c r="O19" s="18">
        <v>461.27</v>
      </c>
      <c r="P19" s="48">
        <f t="shared" si="3"/>
        <v>17891934</v>
      </c>
      <c r="Q19" s="48">
        <v>10586161.029999999</v>
      </c>
      <c r="R19" s="48">
        <v>1708348.74</v>
      </c>
      <c r="S19" s="48">
        <v>5597424.2300000004</v>
      </c>
      <c r="T19" s="18"/>
      <c r="U19" s="23">
        <f t="shared" si="4"/>
        <v>0</v>
      </c>
      <c r="V19" s="24"/>
    </row>
    <row r="20" spans="1:23" s="27" customFormat="1" ht="16.5" customHeight="1">
      <c r="A20" s="18">
        <v>6</v>
      </c>
      <c r="B20" s="19" t="s">
        <v>28</v>
      </c>
      <c r="C20" s="18">
        <v>25</v>
      </c>
      <c r="D20" s="20">
        <v>40416</v>
      </c>
      <c r="E20" s="21" t="s">
        <v>74</v>
      </c>
      <c r="F20" s="22" t="s">
        <v>74</v>
      </c>
      <c r="G20" s="18">
        <v>38</v>
      </c>
      <c r="H20" s="18">
        <f t="shared" si="0"/>
        <v>38</v>
      </c>
      <c r="I20" s="18">
        <v>707.2</v>
      </c>
      <c r="J20" s="18">
        <f t="shared" si="1"/>
        <v>16</v>
      </c>
      <c r="K20" s="18">
        <v>13</v>
      </c>
      <c r="L20" s="18">
        <v>3</v>
      </c>
      <c r="M20" s="18">
        <f t="shared" si="2"/>
        <v>670.62</v>
      </c>
      <c r="N20" s="18">
        <v>544.62</v>
      </c>
      <c r="O20" s="18">
        <v>126</v>
      </c>
      <c r="P20" s="48">
        <f t="shared" si="3"/>
        <v>19997076</v>
      </c>
      <c r="Q20" s="48">
        <v>14981516.68</v>
      </c>
      <c r="R20" s="48">
        <v>2417652.16</v>
      </c>
      <c r="S20" s="48">
        <v>2597907.16</v>
      </c>
      <c r="T20" s="18"/>
      <c r="U20" s="23">
        <f t="shared" si="4"/>
        <v>0</v>
      </c>
      <c r="V20" s="24"/>
    </row>
    <row r="21" spans="1:23" s="27" customFormat="1" ht="16.5" customHeight="1">
      <c r="A21" s="18">
        <v>7</v>
      </c>
      <c r="B21" s="19" t="s">
        <v>96</v>
      </c>
      <c r="C21" s="18">
        <v>26</v>
      </c>
      <c r="D21" s="20">
        <v>40416</v>
      </c>
      <c r="E21" s="21" t="s">
        <v>74</v>
      </c>
      <c r="F21" s="22" t="s">
        <v>74</v>
      </c>
      <c r="G21" s="18">
        <v>7</v>
      </c>
      <c r="H21" s="18">
        <f>G21</f>
        <v>7</v>
      </c>
      <c r="I21" s="18">
        <v>60.2</v>
      </c>
      <c r="J21" s="18">
        <f>K21+L21</f>
        <v>2</v>
      </c>
      <c r="K21" s="18">
        <v>1</v>
      </c>
      <c r="L21" s="18">
        <v>1</v>
      </c>
      <c r="M21" s="18">
        <f t="shared" si="2"/>
        <v>60.2</v>
      </c>
      <c r="N21" s="18">
        <v>23.2</v>
      </c>
      <c r="O21" s="18">
        <v>37</v>
      </c>
      <c r="P21" s="48">
        <f t="shared" si="3"/>
        <v>1920750</v>
      </c>
      <c r="Q21" s="48">
        <v>1344855.96</v>
      </c>
      <c r="R21" s="48">
        <v>217027.02</v>
      </c>
      <c r="S21" s="48">
        <v>358867.02</v>
      </c>
      <c r="T21" s="18"/>
      <c r="U21" s="23">
        <f>P21-Q21-R21-S21</f>
        <v>0</v>
      </c>
      <c r="V21" s="24"/>
    </row>
    <row r="22" spans="1:23" s="27" customFormat="1" ht="16.5" customHeight="1">
      <c r="A22" s="18">
        <v>8</v>
      </c>
      <c r="B22" s="19" t="s">
        <v>56</v>
      </c>
      <c r="C22" s="18">
        <v>29</v>
      </c>
      <c r="D22" s="20">
        <v>40416</v>
      </c>
      <c r="E22" s="21" t="s">
        <v>74</v>
      </c>
      <c r="F22" s="22" t="s">
        <v>74</v>
      </c>
      <c r="G22" s="18">
        <v>7</v>
      </c>
      <c r="H22" s="18">
        <f>G22</f>
        <v>7</v>
      </c>
      <c r="I22" s="18">
        <f>M22</f>
        <v>159.07</v>
      </c>
      <c r="J22" s="18">
        <f>K22+L22</f>
        <v>4</v>
      </c>
      <c r="K22" s="18">
        <v>2</v>
      </c>
      <c r="L22" s="18">
        <v>2</v>
      </c>
      <c r="M22" s="18">
        <f t="shared" si="2"/>
        <v>159.07</v>
      </c>
      <c r="N22" s="18">
        <v>94.77</v>
      </c>
      <c r="O22" s="18">
        <v>64.3</v>
      </c>
      <c r="P22" s="48">
        <f t="shared" si="3"/>
        <v>4700518.5</v>
      </c>
      <c r="Q22" s="48">
        <v>3553591.99</v>
      </c>
      <c r="R22" s="48">
        <v>573463.25</v>
      </c>
      <c r="S22" s="48">
        <v>573463.26</v>
      </c>
      <c r="T22" s="18"/>
      <c r="U22" s="23">
        <f>P22-Q22-R22-S22</f>
        <v>0</v>
      </c>
      <c r="V22" s="24"/>
    </row>
    <row r="23" spans="1:23" s="31" customFormat="1" ht="16.5" customHeight="1">
      <c r="A23" s="70" t="s">
        <v>57</v>
      </c>
      <c r="B23" s="70"/>
      <c r="C23" s="70"/>
      <c r="D23" s="70"/>
      <c r="E23" s="70"/>
      <c r="F23" s="70"/>
      <c r="G23" s="28">
        <f>SUM(G15:G22)</f>
        <v>212</v>
      </c>
      <c r="H23" s="28">
        <f t="shared" ref="H23:O23" si="5">SUM(H15:H22)</f>
        <v>212</v>
      </c>
      <c r="I23" s="28">
        <f t="shared" si="5"/>
        <v>3534.57</v>
      </c>
      <c r="J23" s="28">
        <f>SUM(J15:J22)</f>
        <v>88</v>
      </c>
      <c r="K23" s="28">
        <f t="shared" si="5"/>
        <v>41</v>
      </c>
      <c r="L23" s="28">
        <f t="shared" si="5"/>
        <v>47</v>
      </c>
      <c r="M23" s="28">
        <f t="shared" si="5"/>
        <v>2885.62</v>
      </c>
      <c r="N23" s="28">
        <f t="shared" si="5"/>
        <v>1562.97</v>
      </c>
      <c r="O23" s="28">
        <f t="shared" si="5"/>
        <v>1322.6499999999999</v>
      </c>
      <c r="P23" s="49">
        <f>SUM(P15:P22)</f>
        <v>93631834.5</v>
      </c>
      <c r="Q23" s="49">
        <f>SUM(Q15:Q22)</f>
        <v>64464173.680000007</v>
      </c>
      <c r="R23" s="49">
        <f>SUM(R15:R22)</f>
        <v>10402948.66</v>
      </c>
      <c r="S23" s="49">
        <f>SUM(S15:S22)</f>
        <v>18764712.160000004</v>
      </c>
      <c r="T23" s="28"/>
      <c r="U23" s="23">
        <f t="shared" si="4"/>
        <v>0</v>
      </c>
      <c r="V23" s="30"/>
    </row>
    <row r="24" spans="1:23" s="27" customFormat="1" ht="16.5" customHeight="1">
      <c r="A24" s="71" t="s">
        <v>58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23"/>
      <c r="V24" s="24"/>
    </row>
    <row r="25" spans="1:23" s="27" customFormat="1" ht="16.5" customHeight="1">
      <c r="A25" s="18">
        <v>1</v>
      </c>
      <c r="B25" s="32" t="s">
        <v>60</v>
      </c>
      <c r="C25" s="18">
        <v>8</v>
      </c>
      <c r="D25" s="20">
        <v>40177</v>
      </c>
      <c r="E25" s="21" t="s">
        <v>81</v>
      </c>
      <c r="F25" s="21" t="s">
        <v>82</v>
      </c>
      <c r="G25" s="18">
        <v>39</v>
      </c>
      <c r="H25" s="18">
        <f>G25</f>
        <v>39</v>
      </c>
      <c r="I25" s="18">
        <v>696.34</v>
      </c>
      <c r="J25" s="18">
        <f>K25+L25</f>
        <v>19</v>
      </c>
      <c r="K25" s="18">
        <v>2</v>
      </c>
      <c r="L25" s="18">
        <v>17</v>
      </c>
      <c r="M25" s="18">
        <f>N25+O25</f>
        <v>468.68</v>
      </c>
      <c r="N25" s="18">
        <v>49.3</v>
      </c>
      <c r="O25" s="18">
        <v>419.38</v>
      </c>
      <c r="P25" s="48">
        <f>Q25+R25+S25</f>
        <v>13849494</v>
      </c>
      <c r="Q25" s="48">
        <v>6414252.8600000003</v>
      </c>
      <c r="R25" s="48">
        <v>3717620.57</v>
      </c>
      <c r="S25" s="48">
        <v>3717620.57</v>
      </c>
      <c r="T25" s="18"/>
      <c r="U25" s="23">
        <f>P25-Q25-R25-S25</f>
        <v>0</v>
      </c>
      <c r="V25" s="24"/>
    </row>
    <row r="26" spans="1:23" s="27" customFormat="1" ht="16.5" customHeight="1">
      <c r="A26" s="18">
        <v>2</v>
      </c>
      <c r="B26" s="32" t="s">
        <v>61</v>
      </c>
      <c r="C26" s="18">
        <v>12</v>
      </c>
      <c r="D26" s="20">
        <v>40177</v>
      </c>
      <c r="E26" s="21" t="s">
        <v>81</v>
      </c>
      <c r="F26" s="21" t="s">
        <v>82</v>
      </c>
      <c r="G26" s="18">
        <v>49</v>
      </c>
      <c r="H26" s="18">
        <f>G26</f>
        <v>49</v>
      </c>
      <c r="I26" s="18">
        <v>563.49</v>
      </c>
      <c r="J26" s="18">
        <f>K26+L26</f>
        <v>15</v>
      </c>
      <c r="K26" s="18">
        <v>1</v>
      </c>
      <c r="L26" s="18">
        <v>14</v>
      </c>
      <c r="M26" s="18">
        <f>N26+O26</f>
        <v>545.97</v>
      </c>
      <c r="N26" s="18">
        <v>24.4</v>
      </c>
      <c r="O26" s="18">
        <v>521.57000000000005</v>
      </c>
      <c r="P26" s="48">
        <f>Q26+R26+S26</f>
        <v>16133413.5</v>
      </c>
      <c r="Q26" s="48">
        <v>7472027.04</v>
      </c>
      <c r="R26" s="48">
        <v>4330693.2300000004</v>
      </c>
      <c r="S26" s="48">
        <v>4330693.2300000004</v>
      </c>
      <c r="T26" s="18"/>
      <c r="U26" s="23">
        <f>P26-Q26-R26-S26</f>
        <v>0</v>
      </c>
      <c r="V26" s="24"/>
    </row>
    <row r="27" spans="1:23" s="27" customFormat="1" ht="16.5" customHeight="1">
      <c r="A27" s="18">
        <v>3</v>
      </c>
      <c r="B27" s="32" t="s">
        <v>62</v>
      </c>
      <c r="C27" s="18">
        <v>5</v>
      </c>
      <c r="D27" s="20">
        <v>40177</v>
      </c>
      <c r="E27" s="21" t="s">
        <v>81</v>
      </c>
      <c r="F27" s="21" t="s">
        <v>82</v>
      </c>
      <c r="G27" s="18">
        <v>45</v>
      </c>
      <c r="H27" s="18">
        <f>G27</f>
        <v>45</v>
      </c>
      <c r="I27" s="18">
        <v>1235.7</v>
      </c>
      <c r="J27" s="18">
        <f>K27+L27</f>
        <v>20</v>
      </c>
      <c r="K27" s="18">
        <v>12</v>
      </c>
      <c r="L27" s="18">
        <v>8</v>
      </c>
      <c r="M27" s="18">
        <f>N27+O27</f>
        <v>1111.1799999999998</v>
      </c>
      <c r="N27" s="18">
        <v>672.92</v>
      </c>
      <c r="O27" s="18">
        <v>438.26</v>
      </c>
      <c r="P27" s="48">
        <f>Q27+R27+S27</f>
        <v>32835369</v>
      </c>
      <c r="Q27" s="48">
        <v>15207368.560000001</v>
      </c>
      <c r="R27" s="48">
        <v>8814000.2200000007</v>
      </c>
      <c r="S27" s="48">
        <v>8814000.2200000007</v>
      </c>
      <c r="T27" s="18"/>
      <c r="U27" s="23">
        <f>P27-Q27-R27-S27</f>
        <v>0</v>
      </c>
      <c r="V27" s="24"/>
    </row>
    <row r="28" spans="1:23" s="31" customFormat="1" ht="16.5" customHeight="1">
      <c r="A28" s="72" t="s">
        <v>83</v>
      </c>
      <c r="B28" s="72"/>
      <c r="C28" s="72"/>
      <c r="D28" s="72"/>
      <c r="E28" s="72"/>
      <c r="F28" s="72"/>
      <c r="G28" s="47">
        <f>SUM(G25:G27)</f>
        <v>133</v>
      </c>
      <c r="H28" s="47">
        <f t="shared" ref="H28:S28" si="6">SUM(H25:H27)</f>
        <v>133</v>
      </c>
      <c r="I28" s="47">
        <f t="shared" si="6"/>
        <v>2495.5299999999997</v>
      </c>
      <c r="J28" s="47">
        <f t="shared" si="6"/>
        <v>54</v>
      </c>
      <c r="K28" s="47">
        <f t="shared" si="6"/>
        <v>15</v>
      </c>
      <c r="L28" s="47">
        <f t="shared" si="6"/>
        <v>39</v>
      </c>
      <c r="M28" s="47">
        <f t="shared" si="6"/>
        <v>2125.83</v>
      </c>
      <c r="N28" s="47">
        <f t="shared" si="6"/>
        <v>746.61999999999989</v>
      </c>
      <c r="O28" s="47">
        <f t="shared" si="6"/>
        <v>1379.21</v>
      </c>
      <c r="P28" s="50">
        <f t="shared" si="6"/>
        <v>62818276.5</v>
      </c>
      <c r="Q28" s="50">
        <f t="shared" si="6"/>
        <v>29093648.460000001</v>
      </c>
      <c r="R28" s="50">
        <f t="shared" si="6"/>
        <v>16862314.020000003</v>
      </c>
      <c r="S28" s="50">
        <f t="shared" si="6"/>
        <v>16862314.020000003</v>
      </c>
      <c r="T28" s="47"/>
      <c r="U28" s="29"/>
      <c r="V28" s="30"/>
    </row>
    <row r="29" spans="1:23" s="27" customFormat="1" ht="16.5" customHeight="1">
      <c r="A29" s="71" t="s">
        <v>80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3"/>
      <c r="V29" s="24"/>
    </row>
    <row r="30" spans="1:23" s="27" customFormat="1" ht="16.5" customHeight="1">
      <c r="A30" s="18">
        <v>1</v>
      </c>
      <c r="B30" s="32" t="s">
        <v>97</v>
      </c>
      <c r="C30" s="18">
        <v>11</v>
      </c>
      <c r="D30" s="20">
        <v>40177</v>
      </c>
      <c r="E30" s="21" t="s">
        <v>82</v>
      </c>
      <c r="F30" s="21" t="s">
        <v>84</v>
      </c>
      <c r="G30" s="18">
        <v>33</v>
      </c>
      <c r="H30" s="18">
        <f t="shared" ref="H30:H40" si="7">G30</f>
        <v>33</v>
      </c>
      <c r="I30" s="18">
        <v>482.77</v>
      </c>
      <c r="J30" s="18">
        <f t="shared" ref="J30:J40" si="8">K30+L30</f>
        <v>10</v>
      </c>
      <c r="K30" s="18">
        <v>1</v>
      </c>
      <c r="L30" s="18">
        <v>9</v>
      </c>
      <c r="M30" s="18">
        <f t="shared" ref="M30:M40" si="9">N30+O30</f>
        <v>482.77</v>
      </c>
      <c r="N30" s="18">
        <v>35.5</v>
      </c>
      <c r="O30" s="18">
        <v>447.27</v>
      </c>
      <c r="P30" s="33">
        <f>Q30+R30+S30</f>
        <v>14765520.449999999</v>
      </c>
      <c r="Q30" s="33">
        <v>6790992.2699999996</v>
      </c>
      <c r="R30" s="33">
        <v>3987264.09</v>
      </c>
      <c r="S30" s="33">
        <f>R30</f>
        <v>3987264.09</v>
      </c>
      <c r="T30" s="18"/>
      <c r="U30" s="23">
        <f t="shared" ref="U30:U40" si="10">P30-Q30-R30-S30</f>
        <v>0</v>
      </c>
      <c r="V30" s="24">
        <f>M30*30585</f>
        <v>14765520.449999999</v>
      </c>
      <c r="W30" s="53">
        <f>V30-P30</f>
        <v>0</v>
      </c>
    </row>
    <row r="31" spans="1:23" s="27" customFormat="1" ht="16.5" customHeight="1">
      <c r="A31" s="18">
        <v>2</v>
      </c>
      <c r="B31" s="32" t="s">
        <v>59</v>
      </c>
      <c r="C31" s="18">
        <v>10</v>
      </c>
      <c r="D31" s="20">
        <v>40177</v>
      </c>
      <c r="E31" s="21" t="s">
        <v>82</v>
      </c>
      <c r="F31" s="21" t="s">
        <v>84</v>
      </c>
      <c r="G31" s="18">
        <v>46</v>
      </c>
      <c r="H31" s="18">
        <f t="shared" si="7"/>
        <v>46</v>
      </c>
      <c r="I31" s="18">
        <v>474.2</v>
      </c>
      <c r="J31" s="18">
        <f t="shared" si="8"/>
        <v>17</v>
      </c>
      <c r="K31" s="18">
        <v>3</v>
      </c>
      <c r="L31" s="18">
        <v>14</v>
      </c>
      <c r="M31" s="18">
        <f t="shared" si="9"/>
        <v>445.01</v>
      </c>
      <c r="N31" s="18">
        <v>96.83</v>
      </c>
      <c r="O31" s="18">
        <v>348.18</v>
      </c>
      <c r="P31" s="33">
        <f>Q31+R31+S31+0.01</f>
        <v>13610630.85</v>
      </c>
      <c r="Q31" s="33">
        <v>6259832.7800000003</v>
      </c>
      <c r="R31" s="33">
        <v>3675399.03</v>
      </c>
      <c r="S31" s="33">
        <f>R31</f>
        <v>3675399.03</v>
      </c>
      <c r="T31" s="18"/>
      <c r="U31" s="23">
        <f t="shared" si="10"/>
        <v>9.9999997764825821E-3</v>
      </c>
      <c r="V31" s="24">
        <f t="shared" ref="V31:V40" si="11">M31*30585</f>
        <v>13610630.85</v>
      </c>
      <c r="W31" s="53">
        <f t="shared" ref="W31:W40" si="12">V31-P31</f>
        <v>0</v>
      </c>
    </row>
    <row r="32" spans="1:23" s="27" customFormat="1" ht="16.5" customHeight="1">
      <c r="A32" s="18">
        <v>3</v>
      </c>
      <c r="B32" s="32" t="s">
        <v>67</v>
      </c>
      <c r="C32" s="18">
        <v>14</v>
      </c>
      <c r="D32" s="20">
        <v>40177</v>
      </c>
      <c r="E32" s="21" t="s">
        <v>82</v>
      </c>
      <c r="F32" s="21" t="s">
        <v>84</v>
      </c>
      <c r="G32" s="18">
        <v>35</v>
      </c>
      <c r="H32" s="18">
        <f t="shared" si="7"/>
        <v>35</v>
      </c>
      <c r="I32" s="18">
        <v>494.47</v>
      </c>
      <c r="J32" s="18">
        <f t="shared" si="8"/>
        <v>15</v>
      </c>
      <c r="K32" s="18">
        <v>11</v>
      </c>
      <c r="L32" s="18">
        <v>4</v>
      </c>
      <c r="M32" s="18">
        <f t="shared" si="9"/>
        <v>473.46999999999997</v>
      </c>
      <c r="N32" s="18">
        <v>342.27</v>
      </c>
      <c r="O32" s="18">
        <v>131.19999999999999</v>
      </c>
      <c r="P32" s="33">
        <f>Q32+R32+S32+0.01</f>
        <v>14481079.949999999</v>
      </c>
      <c r="Q32" s="33">
        <v>6660171.7400000002</v>
      </c>
      <c r="R32" s="33">
        <v>3910454.1</v>
      </c>
      <c r="S32" s="33">
        <f>R32</f>
        <v>3910454.1</v>
      </c>
      <c r="T32" s="18"/>
      <c r="U32" s="23">
        <f t="shared" si="10"/>
        <v>9.9999988451600075E-3</v>
      </c>
      <c r="V32" s="24">
        <f t="shared" si="11"/>
        <v>14481079.949999999</v>
      </c>
      <c r="W32" s="53">
        <f t="shared" si="12"/>
        <v>0</v>
      </c>
    </row>
    <row r="33" spans="1:23" s="27" customFormat="1" ht="16.5" customHeight="1">
      <c r="A33" s="18">
        <v>4</v>
      </c>
      <c r="B33" s="32" t="s">
        <v>68</v>
      </c>
      <c r="C33" s="18">
        <v>13</v>
      </c>
      <c r="D33" s="20">
        <v>40177</v>
      </c>
      <c r="E33" s="21" t="s">
        <v>82</v>
      </c>
      <c r="F33" s="21" t="s">
        <v>84</v>
      </c>
      <c r="G33" s="18">
        <v>56</v>
      </c>
      <c r="H33" s="18">
        <f t="shared" si="7"/>
        <v>56</v>
      </c>
      <c r="I33" s="18">
        <v>769.94</v>
      </c>
      <c r="J33" s="18">
        <f t="shared" si="8"/>
        <v>23</v>
      </c>
      <c r="K33" s="18">
        <v>12</v>
      </c>
      <c r="L33" s="18">
        <v>11</v>
      </c>
      <c r="M33" s="18">
        <f t="shared" si="9"/>
        <v>640.70000000000005</v>
      </c>
      <c r="N33" s="18">
        <v>331.99</v>
      </c>
      <c r="O33" s="18">
        <v>308.70999999999998</v>
      </c>
      <c r="P33" s="33">
        <f>Q33+R33+S33+0.01</f>
        <v>19595809.500000004</v>
      </c>
      <c r="Q33" s="33">
        <v>9012549.9700000007</v>
      </c>
      <c r="R33" s="33">
        <v>5291629.76</v>
      </c>
      <c r="S33" s="33">
        <f>R33</f>
        <v>5291629.76</v>
      </c>
      <c r="T33" s="18"/>
      <c r="U33" s="23">
        <f t="shared" si="10"/>
        <v>1.0000003501772881E-2</v>
      </c>
      <c r="V33" s="24">
        <f t="shared" si="11"/>
        <v>19595809.5</v>
      </c>
      <c r="W33" s="53">
        <f t="shared" si="12"/>
        <v>0</v>
      </c>
    </row>
    <row r="34" spans="1:23" s="27" customFormat="1" ht="16.5" customHeight="1">
      <c r="A34" s="18">
        <v>5</v>
      </c>
      <c r="B34" s="32" t="s">
        <v>69</v>
      </c>
      <c r="C34" s="18">
        <v>6</v>
      </c>
      <c r="D34" s="20">
        <v>40177</v>
      </c>
      <c r="E34" s="21" t="s">
        <v>82</v>
      </c>
      <c r="F34" s="21" t="s">
        <v>84</v>
      </c>
      <c r="G34" s="18">
        <v>22</v>
      </c>
      <c r="H34" s="18">
        <f t="shared" si="7"/>
        <v>22</v>
      </c>
      <c r="I34" s="18">
        <v>476.4</v>
      </c>
      <c r="J34" s="18">
        <f t="shared" si="8"/>
        <v>7</v>
      </c>
      <c r="K34" s="18">
        <v>4</v>
      </c>
      <c r="L34" s="18">
        <v>3</v>
      </c>
      <c r="M34" s="18">
        <f t="shared" si="9"/>
        <v>425.1</v>
      </c>
      <c r="N34" s="18">
        <v>237.1</v>
      </c>
      <c r="O34" s="18">
        <v>188</v>
      </c>
      <c r="P34" s="33">
        <f>Q34+R34+S34-0.01</f>
        <v>13001683.5</v>
      </c>
      <c r="Q34" s="33">
        <v>5979764.3099999996</v>
      </c>
      <c r="R34" s="33">
        <v>3510959.6</v>
      </c>
      <c r="S34" s="33">
        <f>R34</f>
        <v>3510959.6</v>
      </c>
      <c r="T34" s="18"/>
      <c r="U34" s="23">
        <f t="shared" si="10"/>
        <v>-9.9999997764825821E-3</v>
      </c>
      <c r="V34" s="24">
        <f t="shared" si="11"/>
        <v>13001683.5</v>
      </c>
      <c r="W34" s="53">
        <f t="shared" si="12"/>
        <v>0</v>
      </c>
    </row>
    <row r="35" spans="1:23" s="27" customFormat="1" ht="16.5" customHeight="1">
      <c r="A35" s="18">
        <v>6</v>
      </c>
      <c r="B35" s="32" t="s">
        <v>99</v>
      </c>
      <c r="C35" s="18">
        <v>7</v>
      </c>
      <c r="D35" s="20">
        <v>40177</v>
      </c>
      <c r="E35" s="21" t="s">
        <v>82</v>
      </c>
      <c r="F35" s="21" t="s">
        <v>84</v>
      </c>
      <c r="G35" s="18">
        <v>18</v>
      </c>
      <c r="H35" s="18">
        <f t="shared" si="7"/>
        <v>18</v>
      </c>
      <c r="I35" s="18">
        <v>403.54</v>
      </c>
      <c r="J35" s="18">
        <f t="shared" si="8"/>
        <v>8</v>
      </c>
      <c r="K35" s="18">
        <v>5</v>
      </c>
      <c r="L35" s="18">
        <v>3</v>
      </c>
      <c r="M35" s="18">
        <f t="shared" si="9"/>
        <v>403.53999999999996</v>
      </c>
      <c r="N35" s="18">
        <v>238.14</v>
      </c>
      <c r="O35" s="18">
        <v>165.4</v>
      </c>
      <c r="P35" s="33">
        <f>Q35+R35+S35</f>
        <v>12342270.9</v>
      </c>
      <c r="Q35" s="33">
        <v>5676485.7400000002</v>
      </c>
      <c r="R35" s="33">
        <v>3332892.58</v>
      </c>
      <c r="S35" s="33">
        <f t="shared" ref="S35:S40" si="13">R35</f>
        <v>3332892.58</v>
      </c>
      <c r="T35" s="18"/>
      <c r="U35" s="23">
        <f t="shared" si="10"/>
        <v>0</v>
      </c>
      <c r="V35" s="24">
        <f t="shared" si="11"/>
        <v>12342270.899999999</v>
      </c>
      <c r="W35" s="53">
        <f t="shared" si="12"/>
        <v>0</v>
      </c>
    </row>
    <row r="36" spans="1:23" s="27" customFormat="1" ht="16.5" customHeight="1">
      <c r="A36" s="18">
        <v>7</v>
      </c>
      <c r="B36" s="32" t="s">
        <v>100</v>
      </c>
      <c r="C36" s="18">
        <v>9</v>
      </c>
      <c r="D36" s="20">
        <v>40177</v>
      </c>
      <c r="E36" s="21" t="s">
        <v>82</v>
      </c>
      <c r="F36" s="21" t="s">
        <v>84</v>
      </c>
      <c r="G36" s="18">
        <v>16</v>
      </c>
      <c r="H36" s="18">
        <f t="shared" si="7"/>
        <v>16</v>
      </c>
      <c r="I36" s="18">
        <v>393.46</v>
      </c>
      <c r="J36" s="18">
        <f t="shared" si="8"/>
        <v>9</v>
      </c>
      <c r="K36" s="18">
        <v>2</v>
      </c>
      <c r="L36" s="18">
        <v>7</v>
      </c>
      <c r="M36" s="18">
        <f t="shared" si="9"/>
        <v>358.26</v>
      </c>
      <c r="N36" s="18">
        <v>92.3</v>
      </c>
      <c r="O36" s="18">
        <v>265.95999999999998</v>
      </c>
      <c r="P36" s="33">
        <f>Q36+R36+S36-0.01</f>
        <v>10957382.100000001</v>
      </c>
      <c r="Q36" s="33">
        <v>5039544.49</v>
      </c>
      <c r="R36" s="33">
        <v>2958918.81</v>
      </c>
      <c r="S36" s="33">
        <f t="shared" si="13"/>
        <v>2958918.81</v>
      </c>
      <c r="T36" s="18"/>
      <c r="U36" s="23">
        <f t="shared" si="10"/>
        <v>-9.9999988451600075E-3</v>
      </c>
      <c r="V36" s="24">
        <f t="shared" si="11"/>
        <v>10957382.1</v>
      </c>
      <c r="W36" s="53">
        <f t="shared" si="12"/>
        <v>0</v>
      </c>
    </row>
    <row r="37" spans="1:23" s="27" customFormat="1" ht="16.5" customHeight="1">
      <c r="A37" s="18">
        <v>8</v>
      </c>
      <c r="B37" s="32" t="s">
        <v>63</v>
      </c>
      <c r="C37" s="18">
        <v>1</v>
      </c>
      <c r="D37" s="20">
        <v>40177</v>
      </c>
      <c r="E37" s="21" t="s">
        <v>82</v>
      </c>
      <c r="F37" s="21" t="s">
        <v>84</v>
      </c>
      <c r="G37" s="18">
        <v>24</v>
      </c>
      <c r="H37" s="18">
        <f t="shared" si="7"/>
        <v>24</v>
      </c>
      <c r="I37" s="18">
        <v>498.12</v>
      </c>
      <c r="J37" s="18">
        <f t="shared" si="8"/>
        <v>8</v>
      </c>
      <c r="K37" s="18">
        <v>8</v>
      </c>
      <c r="L37" s="18">
        <v>0</v>
      </c>
      <c r="M37" s="18">
        <f t="shared" si="9"/>
        <v>498.12</v>
      </c>
      <c r="N37" s="18">
        <v>498.12</v>
      </c>
      <c r="O37" s="18">
        <v>0</v>
      </c>
      <c r="P37" s="33">
        <f>Q37+R37+S37</f>
        <v>15235000.199999999</v>
      </c>
      <c r="Q37" s="33">
        <v>7006916.4800000004</v>
      </c>
      <c r="R37" s="33">
        <v>4114041.86</v>
      </c>
      <c r="S37" s="33">
        <f t="shared" si="13"/>
        <v>4114041.86</v>
      </c>
      <c r="T37" s="18"/>
      <c r="U37" s="23">
        <f t="shared" si="10"/>
        <v>0</v>
      </c>
      <c r="V37" s="24">
        <f t="shared" si="11"/>
        <v>15235000.199999999</v>
      </c>
      <c r="W37" s="53">
        <f t="shared" si="12"/>
        <v>0</v>
      </c>
    </row>
    <row r="38" spans="1:23" s="27" customFormat="1" ht="16.5" customHeight="1">
      <c r="A38" s="18">
        <v>9</v>
      </c>
      <c r="B38" s="32" t="s">
        <v>64</v>
      </c>
      <c r="C38" s="18">
        <v>2</v>
      </c>
      <c r="D38" s="20">
        <v>40177</v>
      </c>
      <c r="E38" s="21" t="s">
        <v>82</v>
      </c>
      <c r="F38" s="21" t="s">
        <v>84</v>
      </c>
      <c r="G38" s="18">
        <v>21</v>
      </c>
      <c r="H38" s="18">
        <f t="shared" si="7"/>
        <v>21</v>
      </c>
      <c r="I38" s="18">
        <v>468.6</v>
      </c>
      <c r="J38" s="18">
        <f t="shared" si="8"/>
        <v>8</v>
      </c>
      <c r="K38" s="18">
        <v>6</v>
      </c>
      <c r="L38" s="18">
        <v>2</v>
      </c>
      <c r="M38" s="18">
        <f t="shared" si="9"/>
        <v>468.6</v>
      </c>
      <c r="N38" s="18">
        <v>353.8</v>
      </c>
      <c r="O38" s="18">
        <v>114.8</v>
      </c>
      <c r="P38" s="33">
        <f>Q38+R38+S38</f>
        <v>14332131</v>
      </c>
      <c r="Q38" s="33">
        <v>6591666.7999999998</v>
      </c>
      <c r="R38" s="33">
        <v>3870232.1</v>
      </c>
      <c r="S38" s="33">
        <f t="shared" si="13"/>
        <v>3870232.1</v>
      </c>
      <c r="T38" s="18"/>
      <c r="U38" s="23">
        <f t="shared" si="10"/>
        <v>0</v>
      </c>
      <c r="V38" s="24">
        <f t="shared" si="11"/>
        <v>14332131</v>
      </c>
      <c r="W38" s="53">
        <f t="shared" si="12"/>
        <v>0</v>
      </c>
    </row>
    <row r="39" spans="1:23" s="27" customFormat="1" ht="16.5" customHeight="1">
      <c r="A39" s="18">
        <v>10</v>
      </c>
      <c r="B39" s="32" t="s">
        <v>65</v>
      </c>
      <c r="C39" s="18">
        <v>3</v>
      </c>
      <c r="D39" s="20">
        <v>40177</v>
      </c>
      <c r="E39" s="21" t="s">
        <v>82</v>
      </c>
      <c r="F39" s="21" t="s">
        <v>84</v>
      </c>
      <c r="G39" s="18">
        <v>30</v>
      </c>
      <c r="H39" s="18">
        <f t="shared" si="7"/>
        <v>30</v>
      </c>
      <c r="I39" s="18">
        <v>465.43</v>
      </c>
      <c r="J39" s="18">
        <f t="shared" si="8"/>
        <v>9</v>
      </c>
      <c r="K39" s="18">
        <v>6</v>
      </c>
      <c r="L39" s="18">
        <v>3</v>
      </c>
      <c r="M39" s="18">
        <f t="shared" si="9"/>
        <v>465.43</v>
      </c>
      <c r="N39" s="18">
        <v>348.13</v>
      </c>
      <c r="O39" s="18">
        <v>117.3</v>
      </c>
      <c r="P39" s="33">
        <f>Q39+R39+S39+0.01</f>
        <v>14235176.549999999</v>
      </c>
      <c r="Q39" s="33">
        <v>6547075.2800000003</v>
      </c>
      <c r="R39" s="33">
        <v>3844050.63</v>
      </c>
      <c r="S39" s="33">
        <f t="shared" si="13"/>
        <v>3844050.63</v>
      </c>
      <c r="T39" s="18"/>
      <c r="U39" s="23">
        <f t="shared" si="10"/>
        <v>9.9999988451600075E-3</v>
      </c>
      <c r="V39" s="24">
        <f t="shared" si="11"/>
        <v>14235176.550000001</v>
      </c>
      <c r="W39" s="53">
        <f t="shared" si="12"/>
        <v>0</v>
      </c>
    </row>
    <row r="40" spans="1:23" s="27" customFormat="1" ht="16.5" customHeight="1">
      <c r="A40" s="18">
        <v>11</v>
      </c>
      <c r="B40" s="32" t="s">
        <v>66</v>
      </c>
      <c r="C40" s="18">
        <v>4</v>
      </c>
      <c r="D40" s="20">
        <v>40177</v>
      </c>
      <c r="E40" s="21" t="s">
        <v>82</v>
      </c>
      <c r="F40" s="21" t="s">
        <v>84</v>
      </c>
      <c r="G40" s="18">
        <v>17</v>
      </c>
      <c r="H40" s="18">
        <f t="shared" si="7"/>
        <v>17</v>
      </c>
      <c r="I40" s="18">
        <v>225.3</v>
      </c>
      <c r="J40" s="18">
        <f t="shared" si="8"/>
        <v>5</v>
      </c>
      <c r="K40" s="18">
        <v>1</v>
      </c>
      <c r="L40" s="18">
        <v>4</v>
      </c>
      <c r="M40" s="18">
        <f t="shared" si="9"/>
        <v>225.3</v>
      </c>
      <c r="N40" s="18">
        <v>41.7</v>
      </c>
      <c r="O40" s="18">
        <v>183.6</v>
      </c>
      <c r="P40" s="33">
        <f>Q40+R40+S40</f>
        <v>6890800.5</v>
      </c>
      <c r="Q40" s="33">
        <v>3169232.88</v>
      </c>
      <c r="R40" s="33">
        <v>1860783.81</v>
      </c>
      <c r="S40" s="33">
        <f t="shared" si="13"/>
        <v>1860783.81</v>
      </c>
      <c r="T40" s="18"/>
      <c r="U40" s="23">
        <f t="shared" si="10"/>
        <v>0</v>
      </c>
      <c r="V40" s="24">
        <f t="shared" si="11"/>
        <v>6890800.5</v>
      </c>
      <c r="W40" s="53">
        <f t="shared" si="12"/>
        <v>0</v>
      </c>
    </row>
    <row r="41" spans="1:23" s="31" customFormat="1" ht="16.5" customHeight="1">
      <c r="A41" s="70" t="s">
        <v>70</v>
      </c>
      <c r="B41" s="70"/>
      <c r="C41" s="70"/>
      <c r="D41" s="70"/>
      <c r="E41" s="70"/>
      <c r="F41" s="70"/>
      <c r="G41" s="28">
        <f>SUM(G30:G40)</f>
        <v>318</v>
      </c>
      <c r="H41" s="28">
        <f t="shared" ref="H41:O41" si="14">SUM(H30:H40)</f>
        <v>318</v>
      </c>
      <c r="I41" s="28">
        <f t="shared" si="14"/>
        <v>5152.2300000000005</v>
      </c>
      <c r="J41" s="28">
        <f t="shared" si="14"/>
        <v>119</v>
      </c>
      <c r="K41" s="28">
        <f t="shared" si="14"/>
        <v>59</v>
      </c>
      <c r="L41" s="28">
        <f t="shared" si="14"/>
        <v>60</v>
      </c>
      <c r="M41" s="28">
        <f t="shared" si="14"/>
        <v>4886.3000000000011</v>
      </c>
      <c r="N41" s="28">
        <f t="shared" si="14"/>
        <v>2615.88</v>
      </c>
      <c r="O41" s="28">
        <f t="shared" si="14"/>
        <v>2270.42</v>
      </c>
      <c r="P41" s="51">
        <f>SUM(P30:P40)</f>
        <v>149447485.5</v>
      </c>
      <c r="Q41" s="51">
        <f>SUM(Q30:Q40)+0.01</f>
        <v>68734232.75</v>
      </c>
      <c r="R41" s="51">
        <f>SUM(R30:R40)</f>
        <v>40356626.369999997</v>
      </c>
      <c r="S41" s="51">
        <f>SUM(S30:S40)</f>
        <v>40356626.369999997</v>
      </c>
      <c r="T41" s="28"/>
      <c r="U41" s="29">
        <f>SUM(U37:U40)</f>
        <v>9.9999988451600075E-3</v>
      </c>
      <c r="V41" s="24"/>
      <c r="W41" s="53"/>
    </row>
    <row r="42" spans="1:23" s="31" customFormat="1" ht="16.5" customHeight="1">
      <c r="A42" s="70" t="s">
        <v>71</v>
      </c>
      <c r="B42" s="70"/>
      <c r="C42" s="70"/>
      <c r="D42" s="70"/>
      <c r="E42" s="70"/>
      <c r="F42" s="70"/>
      <c r="G42" s="34">
        <f>G23+G28+G41</f>
        <v>663</v>
      </c>
      <c r="H42" s="34">
        <f t="shared" ref="H42:S42" si="15">H23+H28+H41</f>
        <v>663</v>
      </c>
      <c r="I42" s="34">
        <f t="shared" si="15"/>
        <v>11182.330000000002</v>
      </c>
      <c r="J42" s="34">
        <f t="shared" si="15"/>
        <v>261</v>
      </c>
      <c r="K42" s="34">
        <f t="shared" si="15"/>
        <v>115</v>
      </c>
      <c r="L42" s="34">
        <f t="shared" si="15"/>
        <v>146</v>
      </c>
      <c r="M42" s="34">
        <f t="shared" si="15"/>
        <v>9897.75</v>
      </c>
      <c r="N42" s="34">
        <f t="shared" si="15"/>
        <v>4925.47</v>
      </c>
      <c r="O42" s="34">
        <f t="shared" si="15"/>
        <v>4972.28</v>
      </c>
      <c r="P42" s="52">
        <f t="shared" si="15"/>
        <v>305897596.5</v>
      </c>
      <c r="Q42" s="52">
        <f t="shared" si="15"/>
        <v>162292054.89000002</v>
      </c>
      <c r="R42" s="52">
        <f t="shared" si="15"/>
        <v>67621889.049999997</v>
      </c>
      <c r="S42" s="52">
        <f t="shared" si="15"/>
        <v>75983652.550000012</v>
      </c>
      <c r="T42" s="28"/>
      <c r="U42" s="29"/>
      <c r="V42" s="30"/>
    </row>
    <row r="43" spans="1:23">
      <c r="A43" s="1"/>
    </row>
    <row r="44" spans="1:23">
      <c r="A44" s="1"/>
    </row>
    <row r="45" spans="1:23" s="9" customFormat="1" ht="15.75">
      <c r="A45" s="69" t="s">
        <v>76</v>
      </c>
      <c r="B45" s="69"/>
      <c r="C45" s="69"/>
      <c r="D45" s="69"/>
      <c r="E45" s="69"/>
      <c r="F45" s="69"/>
      <c r="G45" s="69"/>
      <c r="H45" s="69"/>
      <c r="I45" s="69"/>
      <c r="J45" s="44"/>
      <c r="K45" s="44"/>
      <c r="L45" s="44"/>
      <c r="M45" s="44"/>
      <c r="N45" s="44"/>
      <c r="O45" s="44"/>
      <c r="P45" s="44"/>
      <c r="Q45" s="44" t="s">
        <v>77</v>
      </c>
      <c r="R45" s="44"/>
      <c r="S45" s="44"/>
      <c r="T45" s="44"/>
    </row>
    <row r="46" spans="1:23">
      <c r="A46" s="1"/>
    </row>
    <row r="47" spans="1:23" s="6" customFormat="1" ht="18.75" customHeight="1">
      <c r="A47" s="69" t="s">
        <v>31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O47" s="6" t="s">
        <v>32</v>
      </c>
    </row>
    <row r="48" spans="1:23">
      <c r="A48" s="1"/>
    </row>
  </sheetData>
  <mergeCells count="35">
    <mergeCell ref="T9:T11"/>
    <mergeCell ref="J10:J11"/>
    <mergeCell ref="Q1:T1"/>
    <mergeCell ref="Q2:T2"/>
    <mergeCell ref="Q3:T3"/>
    <mergeCell ref="Q4:T4"/>
    <mergeCell ref="Q5:T5"/>
    <mergeCell ref="A7:T7"/>
    <mergeCell ref="C11:C12"/>
    <mergeCell ref="D11:D12"/>
    <mergeCell ref="A14:T14"/>
    <mergeCell ref="P10:P11"/>
    <mergeCell ref="K10:L10"/>
    <mergeCell ref="I9:I11"/>
    <mergeCell ref="H9:H11"/>
    <mergeCell ref="J9:L9"/>
    <mergeCell ref="E9:E12"/>
    <mergeCell ref="C9:D10"/>
    <mergeCell ref="B9:B12"/>
    <mergeCell ref="A9:A12"/>
    <mergeCell ref="A47:K47"/>
    <mergeCell ref="A41:F41"/>
    <mergeCell ref="A42:F42"/>
    <mergeCell ref="A23:F23"/>
    <mergeCell ref="A45:I45"/>
    <mergeCell ref="A24:T24"/>
    <mergeCell ref="A29:T29"/>
    <mergeCell ref="A28:F28"/>
    <mergeCell ref="G9:G11"/>
    <mergeCell ref="Q10:S10"/>
    <mergeCell ref="F9:F12"/>
    <mergeCell ref="P9:S9"/>
    <mergeCell ref="M10:M11"/>
    <mergeCell ref="M9:O9"/>
    <mergeCell ref="N10:O10"/>
  </mergeCells>
  <phoneticPr fontId="10" type="noConversion"/>
  <pageMargins left="0" right="0" top="0.74803149606299213" bottom="0.85" header="0.31496062992125984" footer="0.31496062992125984"/>
  <pageSetup paperSize="9" scale="8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9"/>
  <sheetViews>
    <sheetView view="pageBreakPreview" topLeftCell="A18" workbookViewId="0">
      <selection activeCell="C34" sqref="C34"/>
    </sheetView>
  </sheetViews>
  <sheetFormatPr defaultRowHeight="15"/>
  <cols>
    <col min="1" max="1" width="3.28515625" style="7" customWidth="1"/>
    <col min="2" max="2" width="21.5703125" style="7" customWidth="1"/>
    <col min="3" max="3" width="9.85546875" style="7" customWidth="1"/>
    <col min="4" max="4" width="9.140625" style="7"/>
    <col min="5" max="7" width="6" style="7" customWidth="1"/>
    <col min="8" max="8" width="10.140625" style="7" customWidth="1"/>
    <col min="9" max="9" width="14.85546875" style="7" customWidth="1"/>
    <col min="10" max="10" width="7.7109375" style="7" customWidth="1"/>
    <col min="11" max="11" width="3.85546875" style="7" customWidth="1"/>
    <col min="12" max="16" width="4.42578125" style="7" customWidth="1"/>
    <col min="17" max="17" width="14" style="7" customWidth="1"/>
    <col min="18" max="18" width="6.42578125" style="7" customWidth="1"/>
    <col min="19" max="19" width="7" style="7" customWidth="1"/>
    <col min="20" max="20" width="11" style="7" customWidth="1"/>
  </cols>
  <sheetData>
    <row r="1" spans="1:2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N1" s="61"/>
      <c r="O1" s="64" t="s">
        <v>94</v>
      </c>
      <c r="P1" s="64"/>
      <c r="Q1" s="64"/>
      <c r="R1" s="64"/>
    </row>
    <row r="2" spans="1:20" s="60" customFormat="1">
      <c r="A2" s="7"/>
      <c r="B2" s="7"/>
      <c r="C2" s="7"/>
      <c r="D2" s="7"/>
      <c r="E2" s="7"/>
      <c r="F2" s="7"/>
      <c r="G2" s="7"/>
      <c r="H2" s="7"/>
      <c r="I2" s="36"/>
      <c r="J2" s="7"/>
      <c r="K2" s="7"/>
      <c r="L2" s="7"/>
      <c r="M2" s="59"/>
      <c r="N2" s="59"/>
      <c r="O2" s="63" t="s">
        <v>91</v>
      </c>
      <c r="P2" s="63"/>
      <c r="Q2" s="63"/>
      <c r="R2" s="63"/>
    </row>
    <row r="3" spans="1:20" s="60" customFormat="1">
      <c r="A3" s="7"/>
      <c r="B3" s="7"/>
      <c r="C3" s="7"/>
      <c r="D3" s="7"/>
      <c r="E3" s="7"/>
      <c r="F3" s="7"/>
      <c r="G3" s="7"/>
      <c r="H3" s="7"/>
      <c r="I3" s="36"/>
      <c r="J3" s="7"/>
      <c r="K3" s="7"/>
      <c r="L3" s="7"/>
      <c r="M3" s="59"/>
      <c r="N3" s="59"/>
      <c r="O3" s="63" t="s">
        <v>92</v>
      </c>
      <c r="P3" s="63"/>
      <c r="Q3" s="63"/>
      <c r="R3" s="63"/>
    </row>
    <row r="4" spans="1:20" s="60" customFormat="1">
      <c r="A4" s="7"/>
      <c r="B4" s="7"/>
      <c r="C4" s="7"/>
      <c r="D4" s="7"/>
      <c r="E4" s="7"/>
      <c r="F4" s="7"/>
      <c r="G4" s="7"/>
      <c r="H4" s="7"/>
      <c r="I4" s="36"/>
      <c r="J4" s="7"/>
      <c r="K4" s="7"/>
      <c r="L4" s="7"/>
      <c r="M4" s="59"/>
      <c r="N4" s="59"/>
      <c r="O4" s="63" t="s">
        <v>93</v>
      </c>
      <c r="P4" s="63"/>
      <c r="Q4" s="63"/>
      <c r="R4" s="63"/>
    </row>
    <row r="5" spans="1:20" s="60" customFormat="1">
      <c r="A5" s="7"/>
      <c r="B5" s="7"/>
      <c r="C5" s="7"/>
      <c r="D5" s="7"/>
      <c r="E5" s="7"/>
      <c r="F5" s="7"/>
      <c r="G5" s="7"/>
      <c r="H5" s="7"/>
      <c r="I5" s="36"/>
      <c r="J5" s="7"/>
      <c r="K5" s="7"/>
      <c r="L5" s="7"/>
      <c r="M5" s="7"/>
      <c r="N5" s="7"/>
      <c r="O5" s="7"/>
      <c r="P5" s="7"/>
      <c r="Q5" s="75"/>
      <c r="R5" s="75"/>
      <c r="S5" s="75"/>
      <c r="T5" s="75"/>
    </row>
    <row r="6" spans="1:20">
      <c r="I6" s="36"/>
    </row>
    <row r="7" spans="1:20" ht="15.75">
      <c r="A7" s="76" t="s">
        <v>33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0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13" customFormat="1" ht="76.5" customHeight="1">
      <c r="A9" s="66" t="s">
        <v>0</v>
      </c>
      <c r="B9" s="66" t="s">
        <v>1</v>
      </c>
      <c r="C9" s="81" t="s">
        <v>34</v>
      </c>
      <c r="D9" s="81"/>
      <c r="E9" s="80" t="s">
        <v>35</v>
      </c>
      <c r="F9" s="80"/>
      <c r="G9" s="80"/>
      <c r="H9" s="80" t="s">
        <v>36</v>
      </c>
      <c r="I9" s="80"/>
      <c r="J9" s="80"/>
      <c r="K9" s="80" t="s">
        <v>37</v>
      </c>
      <c r="L9" s="80"/>
      <c r="M9" s="80"/>
      <c r="N9" s="80" t="s">
        <v>38</v>
      </c>
      <c r="O9" s="80"/>
      <c r="P9" s="80"/>
      <c r="Q9" s="77" t="s">
        <v>39</v>
      </c>
      <c r="R9" s="65" t="s">
        <v>40</v>
      </c>
      <c r="S9" s="65" t="s">
        <v>41</v>
      </c>
      <c r="T9" s="65" t="s">
        <v>42</v>
      </c>
    </row>
    <row r="10" spans="1:20" ht="25.5">
      <c r="A10" s="66"/>
      <c r="B10" s="66"/>
      <c r="C10" s="77" t="s">
        <v>43</v>
      </c>
      <c r="D10" s="11" t="s">
        <v>44</v>
      </c>
      <c r="E10" s="77" t="s">
        <v>45</v>
      </c>
      <c r="F10" s="77" t="s">
        <v>46</v>
      </c>
      <c r="G10" s="65" t="s">
        <v>47</v>
      </c>
      <c r="H10" s="77" t="s">
        <v>45</v>
      </c>
      <c r="I10" s="77" t="s">
        <v>46</v>
      </c>
      <c r="J10" s="65" t="s">
        <v>47</v>
      </c>
      <c r="K10" s="77" t="s">
        <v>45</v>
      </c>
      <c r="L10" s="77" t="s">
        <v>46</v>
      </c>
      <c r="M10" s="65" t="s">
        <v>47</v>
      </c>
      <c r="N10" s="77" t="s">
        <v>45</v>
      </c>
      <c r="O10" s="77" t="s">
        <v>46</v>
      </c>
      <c r="P10" s="65" t="s">
        <v>47</v>
      </c>
      <c r="Q10" s="77"/>
      <c r="R10" s="65"/>
      <c r="S10" s="65"/>
      <c r="T10" s="65"/>
    </row>
    <row r="11" spans="1:20" ht="102">
      <c r="A11" s="66"/>
      <c r="B11" s="66"/>
      <c r="C11" s="77"/>
      <c r="D11" s="11" t="s">
        <v>16</v>
      </c>
      <c r="E11" s="77"/>
      <c r="F11" s="77"/>
      <c r="G11" s="65"/>
      <c r="H11" s="77"/>
      <c r="I11" s="77"/>
      <c r="J11" s="65"/>
      <c r="K11" s="77"/>
      <c r="L11" s="77"/>
      <c r="M11" s="65"/>
      <c r="N11" s="77"/>
      <c r="O11" s="77"/>
      <c r="P11" s="65"/>
      <c r="Q11" s="77"/>
      <c r="R11" s="65"/>
      <c r="S11" s="65"/>
      <c r="T11" s="65"/>
    </row>
    <row r="12" spans="1:20" ht="16.5" customHeight="1">
      <c r="A12" s="12"/>
      <c r="B12" s="12"/>
      <c r="C12" s="4" t="s">
        <v>22</v>
      </c>
      <c r="D12" s="4" t="s">
        <v>22</v>
      </c>
      <c r="E12" s="4" t="s">
        <v>22</v>
      </c>
      <c r="F12" s="4" t="s">
        <v>24</v>
      </c>
      <c r="G12" s="4" t="s">
        <v>24</v>
      </c>
      <c r="H12" s="4" t="s">
        <v>22</v>
      </c>
      <c r="I12" s="4" t="s">
        <v>24</v>
      </c>
      <c r="J12" s="4" t="s">
        <v>24</v>
      </c>
      <c r="K12" s="4" t="s">
        <v>22</v>
      </c>
      <c r="L12" s="4" t="s">
        <v>24</v>
      </c>
      <c r="M12" s="4" t="s">
        <v>24</v>
      </c>
      <c r="N12" s="4" t="s">
        <v>22</v>
      </c>
      <c r="O12" s="4" t="s">
        <v>24</v>
      </c>
      <c r="P12" s="4" t="s">
        <v>24</v>
      </c>
      <c r="Q12" s="4" t="s">
        <v>24</v>
      </c>
      <c r="R12" s="4" t="s">
        <v>24</v>
      </c>
      <c r="S12" s="4" t="s">
        <v>24</v>
      </c>
      <c r="T12" s="5" t="s">
        <v>24</v>
      </c>
    </row>
    <row r="13" spans="1:20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5">
        <v>20</v>
      </c>
    </row>
    <row r="14" spans="1:20" ht="16.5" customHeight="1">
      <c r="A14" s="82" t="s">
        <v>75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ht="16.5" customHeight="1">
      <c r="A15" s="4">
        <v>1</v>
      </c>
      <c r="B15" s="19" t="s">
        <v>25</v>
      </c>
      <c r="C15" s="4">
        <f ca="1">Лист1!M15</f>
        <v>204.49</v>
      </c>
      <c r="D15" s="4">
        <f ca="1">Лист1!N15</f>
        <v>26.8</v>
      </c>
      <c r="E15" s="4">
        <v>0</v>
      </c>
      <c r="F15" s="4">
        <v>0</v>
      </c>
      <c r="G15" s="4">
        <v>0</v>
      </c>
      <c r="H15" s="4">
        <f t="shared" ref="H15:H22" si="0">C15</f>
        <v>204.49</v>
      </c>
      <c r="I15" s="38">
        <f ca="1">Лист1!P15</f>
        <v>6735627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8">
        <f>I15</f>
        <v>6735627</v>
      </c>
      <c r="R15" s="4">
        <v>0</v>
      </c>
      <c r="S15" s="4">
        <v>29550</v>
      </c>
      <c r="T15" s="5">
        <f t="shared" ref="T15:T22" si="1">S15*3/4</f>
        <v>22162.5</v>
      </c>
    </row>
    <row r="16" spans="1:20" ht="16.5" customHeight="1">
      <c r="A16" s="4">
        <v>2</v>
      </c>
      <c r="B16" s="26" t="s">
        <v>26</v>
      </c>
      <c r="C16" s="4">
        <f ca="1">Лист1!M16</f>
        <v>480.41999999999996</v>
      </c>
      <c r="D16" s="4">
        <f ca="1">Лист1!N16</f>
        <v>171.73</v>
      </c>
      <c r="E16" s="4">
        <v>0</v>
      </c>
      <c r="F16" s="4">
        <v>0</v>
      </c>
      <c r="G16" s="4">
        <v>0</v>
      </c>
      <c r="H16" s="4">
        <f t="shared" si="0"/>
        <v>480.41999999999996</v>
      </c>
      <c r="I16" s="38">
        <f ca="1">Лист1!P16</f>
        <v>16457281.500000002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8">
        <f t="shared" ref="Q16:Q22" si="2">I16</f>
        <v>16457281.500000002</v>
      </c>
      <c r="R16" s="4">
        <v>0</v>
      </c>
      <c r="S16" s="4">
        <v>29550</v>
      </c>
      <c r="T16" s="5">
        <f t="shared" si="1"/>
        <v>22162.5</v>
      </c>
    </row>
    <row r="17" spans="1:20" ht="16.5" customHeight="1">
      <c r="A17" s="4">
        <v>3</v>
      </c>
      <c r="B17" s="19" t="s">
        <v>29</v>
      </c>
      <c r="C17" s="4">
        <f ca="1">Лист1!M17</f>
        <v>143.4</v>
      </c>
      <c r="D17" s="4">
        <f ca="1">Лист1!N17</f>
        <v>46.7</v>
      </c>
      <c r="E17" s="4">
        <v>0</v>
      </c>
      <c r="F17" s="4">
        <v>0</v>
      </c>
      <c r="G17" s="4">
        <v>0</v>
      </c>
      <c r="H17" s="4">
        <f t="shared" si="0"/>
        <v>143.4</v>
      </c>
      <c r="I17" s="38">
        <f ca="1">Лист1!P17</f>
        <v>4237470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8">
        <f t="shared" si="2"/>
        <v>4237470</v>
      </c>
      <c r="R17" s="4">
        <v>0</v>
      </c>
      <c r="S17" s="4">
        <v>29550</v>
      </c>
      <c r="T17" s="5">
        <f t="shared" si="1"/>
        <v>22162.5</v>
      </c>
    </row>
    <row r="18" spans="1:20" ht="16.5" customHeight="1">
      <c r="A18" s="4">
        <v>4</v>
      </c>
      <c r="B18" s="19" t="s">
        <v>30</v>
      </c>
      <c r="C18" s="4">
        <f ca="1">Лист1!M18</f>
        <v>693.55</v>
      </c>
      <c r="D18" s="4">
        <f ca="1">Лист1!N18</f>
        <v>642.54999999999995</v>
      </c>
      <c r="E18" s="4">
        <v>0</v>
      </c>
      <c r="F18" s="4">
        <v>0</v>
      </c>
      <c r="G18" s="4">
        <v>0</v>
      </c>
      <c r="H18" s="4">
        <f t="shared" si="0"/>
        <v>693.55</v>
      </c>
      <c r="I18" s="38">
        <f ca="1">Лист1!P18</f>
        <v>21691177.5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8">
        <f t="shared" si="2"/>
        <v>21691177.5</v>
      </c>
      <c r="R18" s="4">
        <v>0</v>
      </c>
      <c r="S18" s="4">
        <v>29550</v>
      </c>
      <c r="T18" s="5">
        <f t="shared" si="1"/>
        <v>22162.5</v>
      </c>
    </row>
    <row r="19" spans="1:20" ht="16.5" customHeight="1">
      <c r="A19" s="4">
        <v>5</v>
      </c>
      <c r="B19" s="19" t="s">
        <v>27</v>
      </c>
      <c r="C19" s="4">
        <f ca="1">Лист1!M19</f>
        <v>473.87</v>
      </c>
      <c r="D19" s="4">
        <f ca="1">Лист1!N19</f>
        <v>12.6</v>
      </c>
      <c r="E19" s="4">
        <v>0</v>
      </c>
      <c r="F19" s="4">
        <v>0</v>
      </c>
      <c r="G19" s="4">
        <v>0</v>
      </c>
      <c r="H19" s="4">
        <f t="shared" si="0"/>
        <v>473.87</v>
      </c>
      <c r="I19" s="38">
        <f ca="1">Лист1!P19</f>
        <v>17891934</v>
      </c>
      <c r="J19" s="4">
        <v>29550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38">
        <f t="shared" si="2"/>
        <v>17891934</v>
      </c>
      <c r="R19" s="4">
        <v>0</v>
      </c>
      <c r="S19" s="4">
        <v>29550</v>
      </c>
      <c r="T19" s="5">
        <f t="shared" si="1"/>
        <v>22162.5</v>
      </c>
    </row>
    <row r="20" spans="1:20" ht="16.5" customHeight="1">
      <c r="A20" s="4">
        <v>6</v>
      </c>
      <c r="B20" s="19" t="s">
        <v>28</v>
      </c>
      <c r="C20" s="4">
        <f ca="1">Лист1!M20</f>
        <v>670.62</v>
      </c>
      <c r="D20" s="4">
        <f ca="1">Лист1!N20</f>
        <v>544.62</v>
      </c>
      <c r="E20" s="4">
        <v>0</v>
      </c>
      <c r="F20" s="4">
        <v>0</v>
      </c>
      <c r="G20" s="4">
        <v>0</v>
      </c>
      <c r="H20" s="4">
        <f t="shared" si="0"/>
        <v>670.62</v>
      </c>
      <c r="I20" s="38">
        <f ca="1">Лист1!P20</f>
        <v>19997076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38">
        <f t="shared" si="2"/>
        <v>19997076</v>
      </c>
      <c r="R20" s="4">
        <v>0</v>
      </c>
      <c r="S20" s="4">
        <v>29550</v>
      </c>
      <c r="T20" s="5">
        <f t="shared" si="1"/>
        <v>22162.5</v>
      </c>
    </row>
    <row r="21" spans="1:20" ht="16.5" customHeight="1">
      <c r="A21" s="4">
        <v>7</v>
      </c>
      <c r="B21" s="19" t="s">
        <v>98</v>
      </c>
      <c r="C21" s="4">
        <f ca="1">Лист1!M21</f>
        <v>60.2</v>
      </c>
      <c r="D21" s="4">
        <f ca="1">Лист1!N21</f>
        <v>23.2</v>
      </c>
      <c r="E21" s="4">
        <v>0</v>
      </c>
      <c r="F21" s="4">
        <v>0</v>
      </c>
      <c r="G21" s="4">
        <v>0</v>
      </c>
      <c r="H21" s="4">
        <f t="shared" si="0"/>
        <v>60.2</v>
      </c>
      <c r="I21" s="38">
        <f ca="1">Лист1!P21</f>
        <v>1920750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38">
        <f t="shared" si="2"/>
        <v>1920750</v>
      </c>
      <c r="R21" s="4">
        <v>0</v>
      </c>
      <c r="S21" s="4">
        <v>29550</v>
      </c>
      <c r="T21" s="5">
        <f t="shared" si="1"/>
        <v>22162.5</v>
      </c>
    </row>
    <row r="22" spans="1:20" ht="16.5" customHeight="1">
      <c r="A22" s="4">
        <v>8</v>
      </c>
      <c r="B22" s="19" t="s">
        <v>56</v>
      </c>
      <c r="C22" s="4">
        <f ca="1">Лист1!M22</f>
        <v>159.07</v>
      </c>
      <c r="D22" s="4">
        <f ca="1">Лист1!N22</f>
        <v>94.77</v>
      </c>
      <c r="E22" s="4">
        <v>0</v>
      </c>
      <c r="F22" s="4">
        <v>0</v>
      </c>
      <c r="G22" s="4">
        <v>0</v>
      </c>
      <c r="H22" s="4">
        <f t="shared" si="0"/>
        <v>159.07</v>
      </c>
      <c r="I22" s="38">
        <f ca="1">Лист1!P22</f>
        <v>4700518.5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38">
        <f t="shared" si="2"/>
        <v>4700518.5</v>
      </c>
      <c r="R22" s="4">
        <v>0</v>
      </c>
      <c r="S22" s="4">
        <v>29550</v>
      </c>
      <c r="T22" s="5">
        <f t="shared" si="1"/>
        <v>22162.5</v>
      </c>
    </row>
    <row r="23" spans="1:20" s="41" customFormat="1" ht="16.5" customHeight="1">
      <c r="A23" s="79" t="s">
        <v>54</v>
      </c>
      <c r="B23" s="79"/>
      <c r="C23" s="40">
        <f ca="1">SUM(C15:C22)</f>
        <v>2885.62</v>
      </c>
      <c r="D23" s="40">
        <f ca="1">SUM(D15:D22)</f>
        <v>1562.97</v>
      </c>
      <c r="E23" s="39">
        <v>0</v>
      </c>
      <c r="F23" s="39">
        <v>0</v>
      </c>
      <c r="G23" s="39">
        <v>0</v>
      </c>
      <c r="H23" s="40">
        <f>SUM(H15:H22)</f>
        <v>2885.62</v>
      </c>
      <c r="I23" s="56">
        <f ca="1">SUM(I15:I22)</f>
        <v>93631834.5</v>
      </c>
      <c r="J23" s="39" t="s">
        <v>53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56">
        <f>SUM(Q15:Q22)</f>
        <v>93631834.5</v>
      </c>
      <c r="R23" s="39">
        <v>0</v>
      </c>
      <c r="S23" s="40" t="s">
        <v>53</v>
      </c>
      <c r="T23" s="40" t="s">
        <v>53</v>
      </c>
    </row>
    <row r="24" spans="1:20" s="41" customFormat="1" ht="16.5" customHeight="1">
      <c r="A24" s="78" t="s">
        <v>58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6.5" customHeight="1">
      <c r="A25" s="4">
        <v>1</v>
      </c>
      <c r="B25" s="32" t="s">
        <v>60</v>
      </c>
      <c r="C25" s="4">
        <f ca="1">Лист1!M25</f>
        <v>468.68</v>
      </c>
      <c r="D25" s="4">
        <f ca="1">Лист1!N25</f>
        <v>49.3</v>
      </c>
      <c r="E25" s="4">
        <v>0</v>
      </c>
      <c r="F25" s="4">
        <v>0</v>
      </c>
      <c r="G25" s="4">
        <v>0</v>
      </c>
      <c r="H25" s="4">
        <f>C25</f>
        <v>468.68</v>
      </c>
      <c r="I25" s="38">
        <f ca="1">Лист1!P25</f>
        <v>13849494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38">
        <f>I25</f>
        <v>13849494</v>
      </c>
      <c r="R25" s="4">
        <v>0</v>
      </c>
      <c r="S25" s="4">
        <v>29550</v>
      </c>
      <c r="T25" s="5">
        <f>S25*3/4</f>
        <v>22162.5</v>
      </c>
    </row>
    <row r="26" spans="1:20" ht="16.5" customHeight="1">
      <c r="A26" s="4">
        <v>2</v>
      </c>
      <c r="B26" s="32" t="s">
        <v>61</v>
      </c>
      <c r="C26" s="4">
        <f ca="1">Лист1!M26</f>
        <v>545.97</v>
      </c>
      <c r="D26" s="4">
        <f ca="1">Лист1!N26</f>
        <v>24.4</v>
      </c>
      <c r="E26" s="4">
        <v>0</v>
      </c>
      <c r="F26" s="4">
        <v>0</v>
      </c>
      <c r="G26" s="4">
        <v>0</v>
      </c>
      <c r="H26" s="4">
        <f>C26</f>
        <v>545.97</v>
      </c>
      <c r="I26" s="38">
        <f ca="1">Лист1!P26</f>
        <v>16133413.5</v>
      </c>
      <c r="J26" s="4">
        <v>29550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38">
        <f>I26</f>
        <v>16133413.5</v>
      </c>
      <c r="R26" s="4">
        <v>0</v>
      </c>
      <c r="S26" s="4">
        <v>29550</v>
      </c>
      <c r="T26" s="5">
        <f>S26*3/4</f>
        <v>22162.5</v>
      </c>
    </row>
    <row r="27" spans="1:20" ht="16.5" customHeight="1">
      <c r="A27" s="4">
        <v>3</v>
      </c>
      <c r="B27" s="32" t="s">
        <v>62</v>
      </c>
      <c r="C27" s="4">
        <f ca="1">Лист1!M27</f>
        <v>1111.1799999999998</v>
      </c>
      <c r="D27" s="4">
        <f ca="1">Лист1!N27</f>
        <v>672.92</v>
      </c>
      <c r="E27" s="4">
        <v>0</v>
      </c>
      <c r="F27" s="4">
        <v>0</v>
      </c>
      <c r="G27" s="4">
        <v>0</v>
      </c>
      <c r="H27" s="4">
        <f>C27</f>
        <v>1111.1799999999998</v>
      </c>
      <c r="I27" s="38">
        <f ca="1">Лист1!P27</f>
        <v>32835369</v>
      </c>
      <c r="J27" s="4">
        <v>29550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38">
        <f>I27</f>
        <v>32835369</v>
      </c>
      <c r="R27" s="4">
        <v>0</v>
      </c>
      <c r="S27" s="4">
        <v>29550</v>
      </c>
      <c r="T27" s="5">
        <f>S27*3/4</f>
        <v>22162.5</v>
      </c>
    </row>
    <row r="28" spans="1:20" s="54" customFormat="1" ht="16.5" customHeight="1">
      <c r="A28" s="79" t="s">
        <v>85</v>
      </c>
      <c r="B28" s="79"/>
      <c r="C28" s="55">
        <f ca="1">SUM(C25:C27)</f>
        <v>2125.83</v>
      </c>
      <c r="D28" s="55">
        <f t="shared" ref="D28:R28" si="3">SUM(D25:D27)</f>
        <v>746.61999999999989</v>
      </c>
      <c r="E28" s="55">
        <f t="shared" si="3"/>
        <v>0</v>
      </c>
      <c r="F28" s="55">
        <f t="shared" si="3"/>
        <v>0</v>
      </c>
      <c r="G28" s="55">
        <f t="shared" si="3"/>
        <v>0</v>
      </c>
      <c r="H28" s="55">
        <f t="shared" si="3"/>
        <v>2125.83</v>
      </c>
      <c r="I28" s="57">
        <f t="shared" si="3"/>
        <v>62818276.5</v>
      </c>
      <c r="J28" s="55" t="s">
        <v>53</v>
      </c>
      <c r="K28" s="55">
        <f t="shared" si="3"/>
        <v>0</v>
      </c>
      <c r="L28" s="55">
        <f t="shared" si="3"/>
        <v>0</v>
      </c>
      <c r="M28" s="55">
        <f t="shared" si="3"/>
        <v>0</v>
      </c>
      <c r="N28" s="55">
        <f t="shared" si="3"/>
        <v>0</v>
      </c>
      <c r="O28" s="55">
        <f t="shared" si="3"/>
        <v>0</v>
      </c>
      <c r="P28" s="55">
        <f t="shared" si="3"/>
        <v>0</v>
      </c>
      <c r="Q28" s="57">
        <f t="shared" si="3"/>
        <v>62818276.5</v>
      </c>
      <c r="R28" s="55">
        <f t="shared" si="3"/>
        <v>0</v>
      </c>
      <c r="S28" s="55" t="s">
        <v>53</v>
      </c>
      <c r="T28" s="55" t="s">
        <v>53</v>
      </c>
    </row>
    <row r="29" spans="1:20" s="41" customFormat="1" ht="16.5" customHeight="1">
      <c r="A29" s="78" t="s">
        <v>80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</row>
    <row r="30" spans="1:20" ht="16.5" customHeight="1">
      <c r="A30" s="4">
        <v>1</v>
      </c>
      <c r="B30" s="32" t="s">
        <v>59</v>
      </c>
      <c r="C30" s="4">
        <f ca="1">Лист1!M31</f>
        <v>445.01</v>
      </c>
      <c r="D30" s="4">
        <f ca="1">Лист1!N31</f>
        <v>96.83</v>
      </c>
      <c r="E30" s="4">
        <v>0</v>
      </c>
      <c r="F30" s="4">
        <v>0</v>
      </c>
      <c r="G30" s="4">
        <v>0</v>
      </c>
      <c r="H30" s="4">
        <f>C30</f>
        <v>445.01</v>
      </c>
      <c r="I30" s="38">
        <f ca="1">Лист1!P31</f>
        <v>13610630.85</v>
      </c>
      <c r="J30" s="4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38">
        <f>I30</f>
        <v>13610630.85</v>
      </c>
      <c r="R30" s="4">
        <v>0</v>
      </c>
      <c r="S30" s="4">
        <v>30585</v>
      </c>
      <c r="T30" s="5">
        <f>S30*3/4</f>
        <v>22938.75</v>
      </c>
    </row>
    <row r="31" spans="1:20" ht="16.5" customHeight="1">
      <c r="A31" s="4">
        <v>2</v>
      </c>
      <c r="B31" s="32" t="s">
        <v>99</v>
      </c>
      <c r="C31" s="4">
        <f ca="1">Лист1!M35</f>
        <v>403.53999999999996</v>
      </c>
      <c r="D31" s="4">
        <f ca="1">Лист1!N35</f>
        <v>238.14</v>
      </c>
      <c r="E31" s="4">
        <v>0</v>
      </c>
      <c r="F31" s="4">
        <v>0</v>
      </c>
      <c r="G31" s="4">
        <v>0</v>
      </c>
      <c r="H31" s="4">
        <f t="shared" ref="H31:H40" si="4">C31</f>
        <v>403.53999999999996</v>
      </c>
      <c r="I31" s="38">
        <f ca="1">Лист1!P35</f>
        <v>12342270.9</v>
      </c>
      <c r="J31" s="4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38">
        <f>I31</f>
        <v>12342270.9</v>
      </c>
      <c r="R31" s="4">
        <v>0</v>
      </c>
      <c r="S31" s="4">
        <v>30585</v>
      </c>
      <c r="T31" s="5">
        <f>S31*3/4</f>
        <v>22938.75</v>
      </c>
    </row>
    <row r="32" spans="1:20" ht="16.5" customHeight="1">
      <c r="A32" s="4">
        <v>3</v>
      </c>
      <c r="B32" s="32" t="s">
        <v>100</v>
      </c>
      <c r="C32" s="4">
        <f ca="1">Лист1!M36</f>
        <v>358.26</v>
      </c>
      <c r="D32" s="4">
        <f ca="1">Лист1!N36</f>
        <v>92.3</v>
      </c>
      <c r="E32" s="4">
        <v>0</v>
      </c>
      <c r="F32" s="4">
        <v>0</v>
      </c>
      <c r="G32" s="4">
        <v>0</v>
      </c>
      <c r="H32" s="4">
        <f t="shared" si="4"/>
        <v>358.26</v>
      </c>
      <c r="I32" s="38">
        <f ca="1">Лист1!P36</f>
        <v>10957382.100000001</v>
      </c>
      <c r="J32" s="4">
        <v>29550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38">
        <f>I32</f>
        <v>10957382.100000001</v>
      </c>
      <c r="R32" s="4">
        <v>0</v>
      </c>
      <c r="S32" s="4">
        <v>30585</v>
      </c>
      <c r="T32" s="5">
        <f>S32*3/4</f>
        <v>22938.75</v>
      </c>
    </row>
    <row r="33" spans="1:20" ht="16.5" customHeight="1">
      <c r="A33" s="4">
        <v>4</v>
      </c>
      <c r="B33" s="32" t="s">
        <v>63</v>
      </c>
      <c r="C33" s="4">
        <f ca="1">Лист1!M37</f>
        <v>498.12</v>
      </c>
      <c r="D33" s="4">
        <f ca="1">Лист1!N37</f>
        <v>498.12</v>
      </c>
      <c r="E33" s="4">
        <v>0</v>
      </c>
      <c r="F33" s="4">
        <v>0</v>
      </c>
      <c r="G33" s="4">
        <v>0</v>
      </c>
      <c r="H33" s="4">
        <f t="shared" si="4"/>
        <v>498.12</v>
      </c>
      <c r="I33" s="38">
        <f ca="1">Лист1!P37</f>
        <v>15235000.199999999</v>
      </c>
      <c r="J33" s="4">
        <v>29550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8">
        <f t="shared" ref="Q33:Q40" si="5">I33</f>
        <v>15235000.199999999</v>
      </c>
      <c r="R33" s="4">
        <v>0</v>
      </c>
      <c r="S33" s="4">
        <v>30585</v>
      </c>
      <c r="T33" s="5">
        <f>S33*3/4</f>
        <v>22938.75</v>
      </c>
    </row>
    <row r="34" spans="1:20" ht="16.5" customHeight="1">
      <c r="A34" s="4">
        <v>5</v>
      </c>
      <c r="B34" s="32" t="s">
        <v>64</v>
      </c>
      <c r="C34" s="4">
        <f ca="1">Лист1!M38</f>
        <v>468.6</v>
      </c>
      <c r="D34" s="4">
        <f ca="1">Лист1!N38</f>
        <v>353.8</v>
      </c>
      <c r="E34" s="4">
        <v>0</v>
      </c>
      <c r="F34" s="4">
        <v>0</v>
      </c>
      <c r="G34" s="4">
        <v>0</v>
      </c>
      <c r="H34" s="4">
        <f t="shared" si="4"/>
        <v>468.6</v>
      </c>
      <c r="I34" s="38">
        <f ca="1">Лист1!P38</f>
        <v>14332131</v>
      </c>
      <c r="J34" s="4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38">
        <f t="shared" si="5"/>
        <v>14332131</v>
      </c>
      <c r="R34" s="4">
        <v>0</v>
      </c>
      <c r="S34" s="4">
        <v>30585</v>
      </c>
      <c r="T34" s="5">
        <f>S34*3/4</f>
        <v>22938.75</v>
      </c>
    </row>
    <row r="35" spans="1:20" ht="16.5" customHeight="1">
      <c r="A35" s="4">
        <v>6</v>
      </c>
      <c r="B35" s="32" t="s">
        <v>65</v>
      </c>
      <c r="C35" s="4">
        <f ca="1">Лист1!M39</f>
        <v>465.43</v>
      </c>
      <c r="D35" s="4">
        <f ca="1">Лист1!N39</f>
        <v>348.13</v>
      </c>
      <c r="E35" s="4">
        <v>0</v>
      </c>
      <c r="F35" s="4">
        <v>0</v>
      </c>
      <c r="G35" s="4">
        <v>0</v>
      </c>
      <c r="H35" s="4">
        <f t="shared" si="4"/>
        <v>465.43</v>
      </c>
      <c r="I35" s="38">
        <f ca="1">Лист1!P39</f>
        <v>14235176.549999999</v>
      </c>
      <c r="J35" s="4">
        <v>29550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38">
        <f t="shared" si="5"/>
        <v>14235176.549999999</v>
      </c>
      <c r="R35" s="4">
        <v>0</v>
      </c>
      <c r="S35" s="4">
        <v>30585</v>
      </c>
      <c r="T35" s="5">
        <f t="shared" ref="T35:T40" si="6">S35*3/4</f>
        <v>22938.75</v>
      </c>
    </row>
    <row r="36" spans="1:20" ht="16.5" customHeight="1">
      <c r="A36" s="4">
        <v>7</v>
      </c>
      <c r="B36" s="32" t="s">
        <v>66</v>
      </c>
      <c r="C36" s="4">
        <f ca="1">Лист1!M40</f>
        <v>225.3</v>
      </c>
      <c r="D36" s="4">
        <f ca="1">Лист1!N40</f>
        <v>41.7</v>
      </c>
      <c r="E36" s="4">
        <v>0</v>
      </c>
      <c r="F36" s="4">
        <v>0</v>
      </c>
      <c r="G36" s="4">
        <v>0</v>
      </c>
      <c r="H36" s="4">
        <f t="shared" si="4"/>
        <v>225.3</v>
      </c>
      <c r="I36" s="38">
        <f ca="1">Лист1!P40</f>
        <v>6890800.5</v>
      </c>
      <c r="J36" s="4">
        <v>29550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38">
        <f t="shared" si="5"/>
        <v>6890800.5</v>
      </c>
      <c r="R36" s="4">
        <v>0</v>
      </c>
      <c r="S36" s="4">
        <v>30585</v>
      </c>
      <c r="T36" s="5">
        <f t="shared" si="6"/>
        <v>22938.75</v>
      </c>
    </row>
    <row r="37" spans="1:20" ht="16.5" customHeight="1">
      <c r="A37" s="4">
        <v>8</v>
      </c>
      <c r="B37" s="32" t="s">
        <v>97</v>
      </c>
      <c r="C37" s="4">
        <f ca="1">Лист1!M30</f>
        <v>482.77</v>
      </c>
      <c r="D37" s="4">
        <f ca="1">Лист1!N30</f>
        <v>35.5</v>
      </c>
      <c r="E37" s="4">
        <v>0</v>
      </c>
      <c r="F37" s="4">
        <v>0</v>
      </c>
      <c r="G37" s="4">
        <v>0</v>
      </c>
      <c r="H37" s="4">
        <f t="shared" si="4"/>
        <v>482.77</v>
      </c>
      <c r="I37" s="38">
        <f ca="1">Лист1!P30</f>
        <v>14765520.449999999</v>
      </c>
      <c r="J37" s="4">
        <v>29550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38">
        <f t="shared" si="5"/>
        <v>14765520.449999999</v>
      </c>
      <c r="R37" s="4">
        <v>0</v>
      </c>
      <c r="S37" s="4">
        <v>30585</v>
      </c>
      <c r="T37" s="5">
        <f t="shared" si="6"/>
        <v>22938.75</v>
      </c>
    </row>
    <row r="38" spans="1:20" ht="16.5" customHeight="1">
      <c r="A38" s="4">
        <v>9</v>
      </c>
      <c r="B38" s="32" t="s">
        <v>67</v>
      </c>
      <c r="C38" s="4">
        <f ca="1">Лист1!M32</f>
        <v>473.46999999999997</v>
      </c>
      <c r="D38" s="4">
        <f ca="1">Лист1!N32</f>
        <v>342.27</v>
      </c>
      <c r="E38" s="4">
        <v>0</v>
      </c>
      <c r="F38" s="4">
        <v>0</v>
      </c>
      <c r="G38" s="4">
        <v>0</v>
      </c>
      <c r="H38" s="4">
        <f t="shared" si="4"/>
        <v>473.46999999999997</v>
      </c>
      <c r="I38" s="38">
        <f ca="1">Лист1!P32</f>
        <v>14481079.949999999</v>
      </c>
      <c r="J38" s="4">
        <v>29550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38">
        <f t="shared" si="5"/>
        <v>14481079.949999999</v>
      </c>
      <c r="R38" s="4">
        <v>0</v>
      </c>
      <c r="S38" s="4">
        <v>30585</v>
      </c>
      <c r="T38" s="5">
        <f t="shared" si="6"/>
        <v>22938.75</v>
      </c>
    </row>
    <row r="39" spans="1:20" ht="16.5" customHeight="1">
      <c r="A39" s="4">
        <v>10</v>
      </c>
      <c r="B39" s="32" t="s">
        <v>68</v>
      </c>
      <c r="C39" s="4">
        <f ca="1">Лист1!M33</f>
        <v>640.70000000000005</v>
      </c>
      <c r="D39" s="4">
        <f ca="1">Лист1!N33</f>
        <v>331.99</v>
      </c>
      <c r="E39" s="4">
        <v>0</v>
      </c>
      <c r="F39" s="4">
        <v>0</v>
      </c>
      <c r="G39" s="4">
        <v>0</v>
      </c>
      <c r="H39" s="4">
        <f t="shared" si="4"/>
        <v>640.70000000000005</v>
      </c>
      <c r="I39" s="38">
        <f ca="1">Лист1!P33</f>
        <v>19595809.500000004</v>
      </c>
      <c r="J39" s="4">
        <v>29550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38">
        <f t="shared" si="5"/>
        <v>19595809.500000004</v>
      </c>
      <c r="R39" s="4">
        <v>0</v>
      </c>
      <c r="S39" s="4">
        <v>30585</v>
      </c>
      <c r="T39" s="5">
        <f t="shared" si="6"/>
        <v>22938.75</v>
      </c>
    </row>
    <row r="40" spans="1:20" ht="16.5" customHeight="1">
      <c r="A40" s="4">
        <v>11</v>
      </c>
      <c r="B40" s="32" t="s">
        <v>69</v>
      </c>
      <c r="C40" s="4">
        <f ca="1">Лист1!M34</f>
        <v>425.1</v>
      </c>
      <c r="D40" s="4">
        <f ca="1">Лист1!N34</f>
        <v>237.1</v>
      </c>
      <c r="E40" s="4">
        <v>0</v>
      </c>
      <c r="F40" s="4">
        <v>0</v>
      </c>
      <c r="G40" s="4">
        <v>0</v>
      </c>
      <c r="H40" s="4">
        <f t="shared" si="4"/>
        <v>425.1</v>
      </c>
      <c r="I40" s="38">
        <f ca="1">Лист1!P34</f>
        <v>13001683.5</v>
      </c>
      <c r="J40" s="4">
        <v>29550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38">
        <f t="shared" si="5"/>
        <v>13001683.5</v>
      </c>
      <c r="R40" s="4">
        <v>0</v>
      </c>
      <c r="S40" s="4">
        <v>30585</v>
      </c>
      <c r="T40" s="5">
        <f t="shared" si="6"/>
        <v>22938.75</v>
      </c>
    </row>
    <row r="41" spans="1:20" s="41" customFormat="1" ht="16.5" customHeight="1">
      <c r="A41" s="79" t="s">
        <v>86</v>
      </c>
      <c r="B41" s="79"/>
      <c r="C41" s="40">
        <f>SUM(C30:C40)</f>
        <v>4886.3</v>
      </c>
      <c r="D41" s="40">
        <f t="shared" ref="D41:I41" si="7">SUM(D30:D40)</f>
        <v>2615.88</v>
      </c>
      <c r="E41" s="40">
        <f t="shared" si="7"/>
        <v>0</v>
      </c>
      <c r="F41" s="40">
        <f t="shared" si="7"/>
        <v>0</v>
      </c>
      <c r="G41" s="40">
        <f t="shared" si="7"/>
        <v>0</v>
      </c>
      <c r="H41" s="40">
        <f t="shared" si="7"/>
        <v>4886.3</v>
      </c>
      <c r="I41" s="56">
        <f t="shared" si="7"/>
        <v>149447485.5</v>
      </c>
      <c r="J41" s="40" t="s">
        <v>53</v>
      </c>
      <c r="K41" s="40">
        <f t="shared" ref="K41:R41" si="8">SUM(K33:K40)</f>
        <v>0</v>
      </c>
      <c r="L41" s="40">
        <f t="shared" si="8"/>
        <v>0</v>
      </c>
      <c r="M41" s="40">
        <f t="shared" si="8"/>
        <v>0</v>
      </c>
      <c r="N41" s="40">
        <f t="shared" si="8"/>
        <v>0</v>
      </c>
      <c r="O41" s="40">
        <f t="shared" si="8"/>
        <v>0</v>
      </c>
      <c r="P41" s="40">
        <f t="shared" si="8"/>
        <v>0</v>
      </c>
      <c r="Q41" s="56">
        <f>SUM(Q30:Q40)</f>
        <v>149447485.5</v>
      </c>
      <c r="R41" s="40">
        <f t="shared" si="8"/>
        <v>0</v>
      </c>
      <c r="S41" s="40" t="s">
        <v>53</v>
      </c>
      <c r="T41" s="40" t="s">
        <v>53</v>
      </c>
    </row>
    <row r="42" spans="1:20" s="41" customFormat="1" ht="39" customHeight="1">
      <c r="A42" s="79" t="s">
        <v>55</v>
      </c>
      <c r="B42" s="79"/>
      <c r="C42" s="40">
        <f>C23+C28+C41</f>
        <v>9897.75</v>
      </c>
      <c r="D42" s="40">
        <f t="shared" ref="D42:R42" si="9">D23+D28+D41</f>
        <v>4925.47</v>
      </c>
      <c r="E42" s="40">
        <f t="shared" si="9"/>
        <v>0</v>
      </c>
      <c r="F42" s="40">
        <f t="shared" si="9"/>
        <v>0</v>
      </c>
      <c r="G42" s="40">
        <f t="shared" si="9"/>
        <v>0</v>
      </c>
      <c r="H42" s="40">
        <f t="shared" si="9"/>
        <v>9897.75</v>
      </c>
      <c r="I42" s="56">
        <f t="shared" si="9"/>
        <v>305897596.5</v>
      </c>
      <c r="J42" s="40" t="s">
        <v>53</v>
      </c>
      <c r="K42" s="40">
        <f t="shared" si="9"/>
        <v>0</v>
      </c>
      <c r="L42" s="40">
        <f t="shared" si="9"/>
        <v>0</v>
      </c>
      <c r="M42" s="40">
        <f t="shared" si="9"/>
        <v>0</v>
      </c>
      <c r="N42" s="40">
        <f t="shared" si="9"/>
        <v>0</v>
      </c>
      <c r="O42" s="40">
        <f t="shared" si="9"/>
        <v>0</v>
      </c>
      <c r="P42" s="40">
        <f t="shared" si="9"/>
        <v>0</v>
      </c>
      <c r="Q42" s="40">
        <f t="shared" si="9"/>
        <v>305897596.5</v>
      </c>
      <c r="R42" s="40">
        <f t="shared" si="9"/>
        <v>0</v>
      </c>
      <c r="S42" s="40" t="s">
        <v>53</v>
      </c>
      <c r="T42" s="40" t="s">
        <v>53</v>
      </c>
    </row>
    <row r="45" spans="1:20" s="9" customFormat="1" ht="15.75">
      <c r="A45" s="69" t="s">
        <v>76</v>
      </c>
      <c r="B45" s="69"/>
      <c r="C45" s="69"/>
      <c r="D45" s="69"/>
      <c r="E45" s="69"/>
      <c r="F45" s="69"/>
      <c r="G45" s="69"/>
      <c r="H45" s="69"/>
      <c r="I45" s="69"/>
      <c r="J45" s="44"/>
      <c r="K45" s="44"/>
      <c r="L45" s="44"/>
      <c r="M45" s="44"/>
      <c r="N45" s="44"/>
      <c r="O45" s="44"/>
      <c r="P45" s="44"/>
      <c r="Q45" s="44" t="s">
        <v>77</v>
      </c>
      <c r="R45" s="44"/>
      <c r="S45" s="44"/>
      <c r="T45" s="44"/>
    </row>
    <row r="49" spans="1:15" s="6" customFormat="1" ht="18.75" customHeight="1">
      <c r="A49" s="69" t="s">
        <v>31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O49" s="6" t="s">
        <v>32</v>
      </c>
    </row>
  </sheetData>
  <mergeCells count="35">
    <mergeCell ref="A23:B23"/>
    <mergeCell ref="Q5:T5"/>
    <mergeCell ref="A7:T7"/>
    <mergeCell ref="Q9:Q11"/>
    <mergeCell ref="J10:J11"/>
    <mergeCell ref="T9:T11"/>
    <mergeCell ref="E10:E11"/>
    <mergeCell ref="A9:A11"/>
    <mergeCell ref="A14:T14"/>
    <mergeCell ref="B9:B11"/>
    <mergeCell ref="H9:J9"/>
    <mergeCell ref="F10:F11"/>
    <mergeCell ref="G10:G11"/>
    <mergeCell ref="H10:H11"/>
    <mergeCell ref="R9:R11"/>
    <mergeCell ref="N9:P9"/>
    <mergeCell ref="M10:M11"/>
    <mergeCell ref="P10:P11"/>
    <mergeCell ref="C10:C11"/>
    <mergeCell ref="E9:G9"/>
    <mergeCell ref="S9:S11"/>
    <mergeCell ref="L10:L11"/>
    <mergeCell ref="I10:I11"/>
    <mergeCell ref="K10:K11"/>
    <mergeCell ref="O10:O11"/>
    <mergeCell ref="N10:N11"/>
    <mergeCell ref="K9:M9"/>
    <mergeCell ref="C9:D9"/>
    <mergeCell ref="A24:T24"/>
    <mergeCell ref="A28:B28"/>
    <mergeCell ref="A29:T29"/>
    <mergeCell ref="A49:K49"/>
    <mergeCell ref="A42:B42"/>
    <mergeCell ref="A41:B41"/>
    <mergeCell ref="A45:I45"/>
  </mergeCells>
  <phoneticPr fontId="10" type="noConversion"/>
  <pageMargins left="0.11811023622047245" right="0.11811023622047245" top="0.74803149606299213" bottom="0.92" header="0.31496062992125984" footer="0.31496062992125984"/>
  <pageSetup paperSize="9" scale="91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abSelected="1" view="pageBreakPreview" workbookViewId="0">
      <selection activeCell="H13" sqref="H13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15"/>
      <c r="C1" s="15"/>
      <c r="D1" s="15"/>
      <c r="E1" s="15"/>
      <c r="F1" s="15"/>
      <c r="G1" s="15"/>
      <c r="H1" s="15"/>
      <c r="I1" s="15"/>
      <c r="J1" s="64" t="s">
        <v>95</v>
      </c>
      <c r="K1" s="64"/>
      <c r="L1" s="64"/>
      <c r="M1" s="64"/>
      <c r="N1" s="7"/>
      <c r="O1" s="7"/>
    </row>
    <row r="2" spans="1:20" s="60" customFormat="1">
      <c r="A2" s="7"/>
      <c r="B2" s="7"/>
      <c r="C2" s="7"/>
      <c r="D2" s="7"/>
      <c r="E2" s="7"/>
      <c r="F2" s="7"/>
      <c r="G2" s="7"/>
      <c r="H2" s="7"/>
      <c r="I2" s="36"/>
      <c r="J2" s="63" t="s">
        <v>91</v>
      </c>
      <c r="K2" s="63"/>
      <c r="L2" s="63"/>
      <c r="M2" s="63"/>
      <c r="P2" s="59"/>
      <c r="R2" s="59"/>
      <c r="S2" s="59"/>
      <c r="T2" s="59"/>
    </row>
    <row r="3" spans="1:20" s="60" customFormat="1">
      <c r="A3" s="7"/>
      <c r="B3" s="7"/>
      <c r="C3" s="7"/>
      <c r="D3" s="7"/>
      <c r="E3" s="7"/>
      <c r="F3" s="7"/>
      <c r="G3" s="7"/>
      <c r="H3" s="7"/>
      <c r="I3" s="36"/>
      <c r="J3" s="63" t="s">
        <v>92</v>
      </c>
      <c r="K3" s="63"/>
      <c r="L3" s="63"/>
      <c r="M3" s="63"/>
      <c r="P3" s="59"/>
      <c r="R3" s="59"/>
      <c r="S3" s="59"/>
      <c r="T3" s="59"/>
    </row>
    <row r="4" spans="1:20" s="60" customFormat="1">
      <c r="A4" s="7"/>
      <c r="B4" s="7"/>
      <c r="C4" s="7"/>
      <c r="D4" s="7"/>
      <c r="E4" s="7"/>
      <c r="F4" s="7"/>
      <c r="G4" s="7"/>
      <c r="H4" s="7"/>
      <c r="I4" s="36"/>
      <c r="J4" s="63" t="s">
        <v>93</v>
      </c>
      <c r="K4" s="63"/>
      <c r="L4" s="63"/>
      <c r="M4" s="63"/>
      <c r="P4" s="59"/>
      <c r="R4" s="59"/>
      <c r="S4" s="59"/>
      <c r="T4" s="59"/>
    </row>
    <row r="5" spans="1:20" s="60" customFormat="1">
      <c r="A5" s="7"/>
      <c r="B5" s="7"/>
      <c r="C5" s="7"/>
      <c r="D5" s="7"/>
      <c r="E5" s="7"/>
      <c r="F5" s="7"/>
      <c r="G5" s="7"/>
      <c r="H5" s="7"/>
      <c r="I5" s="36"/>
      <c r="J5" s="7"/>
      <c r="K5" s="75"/>
      <c r="L5" s="75"/>
      <c r="M5" s="75"/>
      <c r="N5" s="75"/>
      <c r="O5" s="7"/>
      <c r="P5" s="7"/>
      <c r="R5" s="7"/>
      <c r="S5" s="7"/>
      <c r="T5" s="7"/>
    </row>
    <row r="6" spans="1:20" s="60" customFormat="1">
      <c r="A6" s="7"/>
      <c r="B6" s="7"/>
      <c r="C6" s="7"/>
      <c r="D6" s="7"/>
      <c r="E6" s="7"/>
      <c r="F6" s="7"/>
      <c r="G6" s="7"/>
      <c r="H6" s="7"/>
      <c r="I6" s="36"/>
      <c r="J6" s="7"/>
      <c r="K6" s="7"/>
      <c r="L6" s="7"/>
      <c r="M6" s="7"/>
      <c r="N6" s="7"/>
      <c r="O6" s="7"/>
      <c r="P6" s="7"/>
      <c r="R6" s="7"/>
      <c r="S6" s="7"/>
      <c r="T6" s="7"/>
    </row>
    <row r="7" spans="1:20" ht="15.75" customHeight="1">
      <c r="A7" s="83" t="s">
        <v>89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62"/>
    </row>
    <row r="8" spans="1:2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0" ht="20.25" customHeight="1">
      <c r="A9" s="78" t="s">
        <v>0</v>
      </c>
      <c r="B9" s="78" t="s">
        <v>48</v>
      </c>
      <c r="C9" s="84" t="s">
        <v>49</v>
      </c>
      <c r="D9" s="84"/>
      <c r="E9" s="84"/>
      <c r="F9" s="84"/>
      <c r="G9" s="84" t="s">
        <v>50</v>
      </c>
      <c r="H9" s="84"/>
      <c r="I9" s="84"/>
      <c r="J9" s="84"/>
      <c r="K9" s="84" t="s">
        <v>51</v>
      </c>
      <c r="L9" s="84"/>
      <c r="M9" s="84"/>
      <c r="N9" s="84"/>
      <c r="O9" s="17"/>
    </row>
    <row r="10" spans="1:20" ht="36" customHeight="1">
      <c r="A10" s="78"/>
      <c r="B10" s="78"/>
      <c r="C10" s="39" t="s">
        <v>78</v>
      </c>
      <c r="D10" s="39" t="s">
        <v>79</v>
      </c>
      <c r="E10" s="39" t="s">
        <v>87</v>
      </c>
      <c r="F10" s="39" t="s">
        <v>11</v>
      </c>
      <c r="G10" s="39" t="s">
        <v>78</v>
      </c>
      <c r="H10" s="39" t="s">
        <v>79</v>
      </c>
      <c r="I10" s="39" t="s">
        <v>87</v>
      </c>
      <c r="J10" s="39" t="s">
        <v>11</v>
      </c>
      <c r="K10" s="39" t="s">
        <v>78</v>
      </c>
      <c r="L10" s="39" t="s">
        <v>79</v>
      </c>
      <c r="M10" s="39" t="s">
        <v>87</v>
      </c>
      <c r="N10" s="39" t="s">
        <v>11</v>
      </c>
      <c r="O10" s="17"/>
    </row>
    <row r="11" spans="1:20" ht="16.5" customHeight="1">
      <c r="A11" s="78"/>
      <c r="B11" s="78"/>
      <c r="C11" s="40" t="s">
        <v>22</v>
      </c>
      <c r="D11" s="40" t="s">
        <v>22</v>
      </c>
      <c r="E11" s="40" t="s">
        <v>22</v>
      </c>
      <c r="F11" s="40" t="s">
        <v>22</v>
      </c>
      <c r="G11" s="40" t="s">
        <v>22</v>
      </c>
      <c r="H11" s="40" t="s">
        <v>22</v>
      </c>
      <c r="I11" s="40" t="s">
        <v>22</v>
      </c>
      <c r="J11" s="40" t="s">
        <v>22</v>
      </c>
      <c r="K11" s="40" t="s">
        <v>22</v>
      </c>
      <c r="L11" s="40" t="s">
        <v>22</v>
      </c>
      <c r="M11" s="40" t="s">
        <v>22</v>
      </c>
      <c r="N11" s="40" t="s">
        <v>22</v>
      </c>
      <c r="O11" s="17"/>
    </row>
    <row r="12" spans="1:20" ht="16.5" customHeight="1">
      <c r="A12" s="42">
        <v>1</v>
      </c>
      <c r="B12" s="42">
        <v>2</v>
      </c>
      <c r="C12" s="42">
        <v>3</v>
      </c>
      <c r="D12" s="42">
        <v>4</v>
      </c>
      <c r="E12" s="42">
        <v>5</v>
      </c>
      <c r="F12" s="42">
        <v>6</v>
      </c>
      <c r="G12" s="42">
        <v>7</v>
      </c>
      <c r="H12" s="42">
        <v>8</v>
      </c>
      <c r="I12" s="42">
        <v>9</v>
      </c>
      <c r="J12" s="42">
        <v>10</v>
      </c>
      <c r="K12" s="42">
        <v>11</v>
      </c>
      <c r="L12" s="42">
        <v>12</v>
      </c>
      <c r="M12" s="42">
        <v>13</v>
      </c>
      <c r="N12" s="42">
        <v>14</v>
      </c>
      <c r="O12" s="17"/>
    </row>
    <row r="13" spans="1:20" ht="16.5" customHeight="1">
      <c r="A13" s="45"/>
      <c r="B13" s="58" t="s">
        <v>52</v>
      </c>
      <c r="C13" s="43">
        <f ca="1">Лист1!M23</f>
        <v>2885.62</v>
      </c>
      <c r="D13" s="43">
        <f ca="1">Лист1!M28</f>
        <v>2125.83</v>
      </c>
      <c r="E13" s="43">
        <f ca="1">Лист1!M41</f>
        <v>4886.3000000000011</v>
      </c>
      <c r="F13" s="43">
        <f ca="1">C13+D13+E13</f>
        <v>9897.75</v>
      </c>
      <c r="G13" s="43">
        <f ca="1">Лист1!J23</f>
        <v>88</v>
      </c>
      <c r="H13" s="43">
        <f ca="1">Лист1!J28</f>
        <v>54</v>
      </c>
      <c r="I13" s="43">
        <f ca="1">Лист1!J41</f>
        <v>119</v>
      </c>
      <c r="J13" s="43">
        <f ca="1">G13+H13+I13</f>
        <v>261</v>
      </c>
      <c r="K13" s="43">
        <f ca="1">Лист1!G23</f>
        <v>212</v>
      </c>
      <c r="L13" s="43">
        <f ca="1">Лист1!G28</f>
        <v>133</v>
      </c>
      <c r="M13" s="43">
        <f ca="1">Лист1!G41</f>
        <v>318</v>
      </c>
      <c r="N13" s="43">
        <f>K13+L13+M13</f>
        <v>663</v>
      </c>
      <c r="O13" s="17"/>
    </row>
    <row r="14" spans="1:20" ht="16.5" customHeight="1">
      <c r="A14" s="42">
        <v>1</v>
      </c>
      <c r="B14" s="58" t="s">
        <v>72</v>
      </c>
      <c r="C14" s="43">
        <f>C13</f>
        <v>2885.62</v>
      </c>
      <c r="D14" s="43">
        <f t="shared" ref="D14:N14" si="0">D13</f>
        <v>2125.83</v>
      </c>
      <c r="E14" s="43">
        <f t="shared" si="0"/>
        <v>4886.3000000000011</v>
      </c>
      <c r="F14" s="43">
        <f t="shared" si="0"/>
        <v>9897.75</v>
      </c>
      <c r="G14" s="43">
        <f t="shared" si="0"/>
        <v>88</v>
      </c>
      <c r="H14" s="43">
        <f t="shared" si="0"/>
        <v>54</v>
      </c>
      <c r="I14" s="43">
        <f t="shared" si="0"/>
        <v>119</v>
      </c>
      <c r="J14" s="43">
        <f t="shared" si="0"/>
        <v>261</v>
      </c>
      <c r="K14" s="43">
        <f t="shared" si="0"/>
        <v>212</v>
      </c>
      <c r="L14" s="43">
        <f t="shared" si="0"/>
        <v>133</v>
      </c>
      <c r="M14" s="43">
        <f t="shared" si="0"/>
        <v>318</v>
      </c>
      <c r="N14" s="43">
        <f t="shared" si="0"/>
        <v>663</v>
      </c>
      <c r="O14" s="17"/>
    </row>
    <row r="15" spans="1:20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7" spans="1:20" s="9" customFormat="1" ht="15.75">
      <c r="A17" s="69" t="s">
        <v>76</v>
      </c>
      <c r="B17" s="69"/>
      <c r="C17" s="69"/>
      <c r="D17" s="69"/>
      <c r="E17" s="69"/>
      <c r="F17" s="69"/>
      <c r="G17" s="69"/>
      <c r="H17" s="69"/>
      <c r="I17" s="46"/>
      <c r="J17" s="44"/>
      <c r="K17" s="44" t="s">
        <v>77</v>
      </c>
      <c r="L17" s="44"/>
      <c r="M17" s="44"/>
      <c r="N17" s="44"/>
      <c r="O17" s="44"/>
      <c r="P17" s="44"/>
      <c r="R17" s="44"/>
      <c r="S17" s="44"/>
      <c r="T17" s="44"/>
    </row>
    <row r="20" spans="1:20" s="6" customFormat="1" ht="18.75" customHeight="1">
      <c r="A20" s="69" t="s">
        <v>31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Лист3!RANGE_A1_Q25</vt:lpstr>
      <vt:lpstr>Лист1!Область_печати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2014-04-21T09:45:02Z</cp:lastPrinted>
  <dcterms:created xsi:type="dcterms:W3CDTF">2006-09-28T05:33:49Z</dcterms:created>
  <dcterms:modified xsi:type="dcterms:W3CDTF">2014-04-21T09:45:18Z</dcterms:modified>
</cp:coreProperties>
</file>