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8" i="1" l="1"/>
  <c r="G28" i="1" l="1"/>
  <c r="F34" i="1"/>
  <c r="F28" i="1"/>
  <c r="F33" i="1" l="1"/>
  <c r="B28" i="1" l="1"/>
  <c r="L31" i="1" l="1"/>
  <c r="N31" i="1"/>
  <c r="G34" i="1" l="1"/>
  <c r="F24" i="1"/>
  <c r="C33" i="1" l="1"/>
  <c r="N18" i="1"/>
  <c r="W23" i="1" l="1"/>
  <c r="Q31" i="1" l="1"/>
  <c r="G33" i="1"/>
  <c r="Q25" i="1" l="1"/>
  <c r="L25" i="1"/>
  <c r="N25" i="1"/>
  <c r="L18" i="1"/>
  <c r="I18" i="1"/>
  <c r="Q18" i="1"/>
  <c r="B33" i="1" l="1"/>
  <c r="F30" i="1" l="1"/>
  <c r="E31" i="1"/>
  <c r="E32" i="1"/>
  <c r="E33" i="1"/>
  <c r="E34" i="1"/>
  <c r="E30" i="1"/>
  <c r="I31" i="1" l="1"/>
  <c r="W31" i="1"/>
  <c r="W36" i="1" s="1"/>
  <c r="W38" i="1" s="1"/>
  <c r="I25" i="1"/>
</calcChain>
</file>

<file path=xl/sharedStrings.xml><?xml version="1.0" encoding="utf-8"?>
<sst xmlns="http://schemas.openxmlformats.org/spreadsheetml/2006/main" count="86" uniqueCount="63">
  <si>
    <t>Наименование проектной (изыскательской) организации</t>
  </si>
  <si>
    <t>Наименование организации - заказчика</t>
  </si>
  <si>
    <t>№ п/п</t>
  </si>
  <si>
    <t>Характеристика предприятия, здания, сооружения или виды работ</t>
  </si>
  <si>
    <t>Табл. № 11</t>
  </si>
  <si>
    <t xml:space="preserve">Наименование предприятий, зданий, сооружений, стадии проектирования, этапы, виды проектных или изыскательских работ
</t>
  </si>
  <si>
    <t>на проектные (изыскательские) работы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</si>
  <si>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</si>
  <si>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СБЦП 81-2001-25 «Справочник базовых цен на обмерные работы и обследования зданий и сооружений», г. Москва 2016 г.</t>
  </si>
  <si>
    <t>Табл. № 4; Табл. № 9 п.9</t>
  </si>
  <si>
    <t>Расчет стоимости: с = (a + bxx)xkx…xk (проектные работы); с = a х b x kx…xk (обмерные и обследовательские работы)</t>
  </si>
  <si>
    <t>СБЦП 81-2001-05 «Нормативы подготовки технической документации для капитального ремонта зданий и сооружений жилищно-гражданского назначения», г. Москва 2012 г.</t>
  </si>
  <si>
    <t>Табл. № 2; Табл. № 8 п.12</t>
  </si>
  <si>
    <t xml:space="preserve">Объем работ </t>
  </si>
  <si>
    <t>Строительный объем, 100 м3</t>
  </si>
  <si>
    <t>Основной показатель объекта, 1 м3</t>
  </si>
  <si>
    <t>Постоянная величина базовой цены, тыс.руб.</t>
  </si>
  <si>
    <t>Базовая цена на обследовательские работы, тыс.руб.</t>
  </si>
  <si>
    <t xml:space="preserve">a = </t>
  </si>
  <si>
    <t xml:space="preserve">b = </t>
  </si>
  <si>
    <t xml:space="preserve">x = </t>
  </si>
  <si>
    <t>k =</t>
  </si>
  <si>
    <t xml:space="preserve">k = </t>
  </si>
  <si>
    <t>а=</t>
  </si>
  <si>
    <t>b =</t>
  </si>
  <si>
    <t xml:space="preserve">Обмерные работы и выполнение обмерочных чертежей (категория </t>
  </si>
  <si>
    <t xml:space="preserve">сложности здания - 1; </t>
  </si>
  <si>
    <t xml:space="preserve">категория сложности </t>
  </si>
  <si>
    <t xml:space="preserve">строительный объем здания </t>
  </si>
  <si>
    <t xml:space="preserve">Обследование конструкций сооружения </t>
  </si>
  <si>
    <t xml:space="preserve">(категория сложности </t>
  </si>
  <si>
    <t>с=</t>
  </si>
  <si>
    <t>*</t>
  </si>
  <si>
    <t>с=(</t>
  </si>
  <si>
    <t>+</t>
  </si>
  <si>
    <t>Объем работ = 0,051+0,051*0,05+0,051*0,04 =0,05559 (5,1%+смета (5% к п. 6)+ПОС(4% к п. 6)</t>
  </si>
  <si>
    <t>Табл. № 12 п.6, п.18, п. 19</t>
  </si>
  <si>
    <t>)</t>
  </si>
  <si>
    <t>Базовая цена на обмерные работы,тыс.руб.</t>
  </si>
  <si>
    <t>ИТОГО ПО СМЕТЕ</t>
  </si>
  <si>
    <t>Стоимость работ, руб.</t>
  </si>
  <si>
    <t>коэффициент на стадийность проектирования</t>
  </si>
  <si>
    <t>k=</t>
  </si>
  <si>
    <t>ИТОГО с НДС 20%</t>
  </si>
  <si>
    <t xml:space="preserve">Проведение проверки достоверности определения
сметной стоимости
</t>
  </si>
  <si>
    <t>ВСЕГО по смете</t>
  </si>
  <si>
    <t xml:space="preserve">работ -I; </t>
  </si>
  <si>
    <t xml:space="preserve">здания - 1; категория сложности работ -I; </t>
  </si>
  <si>
    <t>Строительный объем (свыше 5000,0 м3)</t>
  </si>
  <si>
    <t>Табл. № 1 п.1.5</t>
  </si>
  <si>
    <t>м3,  Н=16,5м)</t>
  </si>
  <si>
    <t>СОГЛАСОВАНО:</t>
  </si>
  <si>
    <t>УТВЕРЖДАЮ:</t>
  </si>
  <si>
    <t>Индивидуальный предприниматель</t>
  </si>
  <si>
    <t>___ _____________ 2023 г.</t>
  </si>
  <si>
    <t xml:space="preserve"> _____  ________________ 2023 г.</t>
  </si>
  <si>
    <t xml:space="preserve">Письмо Минстроя России от 30.01.2023 г. №4125-ИФ/09 </t>
  </si>
  <si>
    <t>*5,32</t>
  </si>
  <si>
    <t>Смета № 12-01-01</t>
  </si>
  <si>
    <t>_______________________________</t>
  </si>
  <si>
    <t xml:space="preserve">_________________ </t>
  </si>
  <si>
    <t>Капитальный ремонт крыши (разработка проектно-сметной документации)</t>
  </si>
  <si>
    <t>Оказание услуг по разработке проектно-сметной документации на капитальный ремонт крыши многоквартирного дома № 11 по пр-кту Рубцовскому в городе Рубцовске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</si>
</sst>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"/>
    <numFmt numFmtId="166" formatCode="#,##0.00000"/>
    <numFmt numFmtId="167" formatCode="0.00000"/>
    <numFmt numFmtId="168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Protection="0"/>
  </cellStyleXfs>
  <cellXfs count="139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/>
    <xf numFmtId="4" fontId="1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165" fontId="1" fillId="0" borderId="4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vertical="center"/>
    </xf>
    <xf numFmtId="164" fontId="1" fillId="0" borderId="4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/>
    <xf numFmtId="0" fontId="1" fillId="0" borderId="10" xfId="0" applyFont="1" applyFill="1" applyBorder="1"/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/>
    <xf numFmtId="165" fontId="1" fillId="0" borderId="0" xfId="0" applyNumberFormat="1" applyFont="1" applyFill="1" applyBorder="1" applyAlignment="1">
      <alignment horizontal="left"/>
    </xf>
    <xf numFmtId="167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7" fontId="1" fillId="0" borderId="0" xfId="0" applyNumberFormat="1" applyFont="1" applyFill="1" applyBorder="1" applyAlignment="1"/>
    <xf numFmtId="4" fontId="1" fillId="0" borderId="7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6" fontId="1" fillId="0" borderId="4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vertical="center" wrapText="1"/>
    </xf>
    <xf numFmtId="168" fontId="1" fillId="0" borderId="0" xfId="0" applyNumberFormat="1" applyFont="1" applyFill="1" applyBorder="1" applyAlignment="1">
      <alignment horizontal="left" vertical="center" wrapText="1"/>
    </xf>
    <xf numFmtId="168" fontId="1" fillId="0" borderId="0" xfId="0" applyNumberFormat="1" applyFont="1" applyFill="1" applyBorder="1" applyAlignment="1">
      <alignment vertical="center" wrapText="1"/>
    </xf>
    <xf numFmtId="0" fontId="1" fillId="0" borderId="11" xfId="0" applyFont="1" applyFill="1" applyBorder="1"/>
    <xf numFmtId="0" fontId="1" fillId="0" borderId="1" xfId="0" applyFont="1" applyFill="1" applyBorder="1" applyAlignment="1">
      <alignment vertical="center"/>
    </xf>
    <xf numFmtId="2" fontId="1" fillId="0" borderId="12" xfId="0" applyNumberFormat="1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vertical="center" wrapText="1"/>
    </xf>
    <xf numFmtId="4" fontId="1" fillId="0" borderId="9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 wrapText="1"/>
    </xf>
    <xf numFmtId="165" fontId="1" fillId="0" borderId="0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8" fontId="1" fillId="0" borderId="4" xfId="0" applyNumberFormat="1" applyFont="1" applyFill="1" applyBorder="1" applyAlignment="1">
      <alignment horizontal="left" vertical="center"/>
    </xf>
    <xf numFmtId="2" fontId="1" fillId="0" borderId="10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4" fontId="1" fillId="0" borderId="13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3" fillId="0" borderId="0" xfId="0" applyFont="1" applyFill="1"/>
    <xf numFmtId="49" fontId="6" fillId="0" borderId="0" xfId="0" applyNumberFormat="1" applyFont="1" applyAlignment="1">
      <alignment horizontal="left" vertical="top"/>
    </xf>
    <xf numFmtId="0" fontId="1" fillId="0" borderId="0" xfId="0" applyFont="1"/>
    <xf numFmtId="0" fontId="6" fillId="0" borderId="0" xfId="1" applyFont="1" applyAlignment="1">
      <alignment horizontal="left" vertical="top"/>
    </xf>
    <xf numFmtId="4" fontId="1" fillId="0" borderId="0" xfId="0" applyNumberFormat="1" applyFont="1"/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top" wrapText="1"/>
    </xf>
    <xf numFmtId="4" fontId="2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1" applyFont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67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zoomScaleNormal="100" workbookViewId="0">
      <selection activeCell="D12" sqref="D12:W12"/>
    </sheetView>
  </sheetViews>
  <sheetFormatPr defaultColWidth="9.140625" defaultRowHeight="15" x14ac:dyDescent="0.25"/>
  <cols>
    <col min="1" max="1" width="4.85546875" style="9" customWidth="1"/>
    <col min="2" max="2" width="8.7109375" style="9" customWidth="1"/>
    <col min="3" max="3" width="13.7109375" style="9" customWidth="1"/>
    <col min="4" max="4" width="10.28515625" style="9" customWidth="1"/>
    <col min="5" max="5" width="3.5703125" style="9" customWidth="1"/>
    <col min="6" max="6" width="8" style="9" customWidth="1"/>
    <col min="7" max="7" width="40.7109375" style="9" customWidth="1"/>
    <col min="8" max="8" width="3.140625" style="9" customWidth="1"/>
    <col min="9" max="9" width="6.7109375" style="9" customWidth="1"/>
    <col min="10" max="10" width="1.42578125" style="9" customWidth="1"/>
    <col min="11" max="11" width="1.5703125" style="9" customWidth="1"/>
    <col min="12" max="12" width="6.28515625" style="9" customWidth="1"/>
    <col min="13" max="13" width="1.5703125" style="9" customWidth="1"/>
    <col min="14" max="14" width="7.28515625" style="9" customWidth="1"/>
    <col min="15" max="15" width="1" style="9" customWidth="1"/>
    <col min="16" max="16" width="1.28515625" style="9" customWidth="1"/>
    <col min="17" max="17" width="4.5703125" style="9" customWidth="1"/>
    <col min="18" max="18" width="3.28515625" style="9" customWidth="1"/>
    <col min="19" max="19" width="2.5703125" style="9" customWidth="1"/>
    <col min="20" max="20" width="4" style="9" customWidth="1"/>
    <col min="21" max="21" width="4.5703125" style="9" customWidth="1"/>
    <col min="22" max="22" width="1.7109375" style="9" customWidth="1"/>
    <col min="23" max="23" width="11.85546875" style="10" customWidth="1"/>
    <col min="24" max="16384" width="9.140625" style="9"/>
  </cols>
  <sheetData>
    <row r="1" spans="1:23" s="76" customFormat="1" x14ac:dyDescent="0.25">
      <c r="A1" s="84" t="s">
        <v>51</v>
      </c>
      <c r="H1" s="84" t="s">
        <v>52</v>
      </c>
      <c r="I1" s="85"/>
      <c r="W1" s="78"/>
    </row>
    <row r="2" spans="1:23" s="76" customFormat="1" x14ac:dyDescent="0.25">
      <c r="A2" s="84" t="s">
        <v>53</v>
      </c>
      <c r="H2" s="84" t="s">
        <v>59</v>
      </c>
      <c r="I2" s="85"/>
      <c r="W2" s="78"/>
    </row>
    <row r="3" spans="1:23" s="76" customFormat="1" ht="13.9" x14ac:dyDescent="0.25">
      <c r="A3" s="84"/>
      <c r="H3" s="84" t="s">
        <v>59</v>
      </c>
      <c r="I3" s="85"/>
      <c r="W3" s="78"/>
    </row>
    <row r="4" spans="1:23" s="76" customFormat="1" ht="13.9" x14ac:dyDescent="0.25">
      <c r="A4" s="84"/>
      <c r="H4" s="84" t="s">
        <v>59</v>
      </c>
      <c r="I4" s="85"/>
      <c r="W4" s="78"/>
    </row>
    <row r="5" spans="1:23" s="76" customFormat="1" ht="13.9" x14ac:dyDescent="0.25">
      <c r="A5" s="84"/>
      <c r="H5" s="84"/>
      <c r="I5" s="85"/>
      <c r="W5" s="78"/>
    </row>
    <row r="6" spans="1:23" s="76" customFormat="1" x14ac:dyDescent="0.25">
      <c r="A6" s="84" t="s">
        <v>60</v>
      </c>
      <c r="H6" s="84" t="s">
        <v>59</v>
      </c>
      <c r="I6" s="85"/>
      <c r="W6" s="78"/>
    </row>
    <row r="7" spans="1:23" s="76" customFormat="1" x14ac:dyDescent="0.25">
      <c r="A7" s="84" t="s">
        <v>55</v>
      </c>
      <c r="H7" s="84" t="s">
        <v>54</v>
      </c>
      <c r="I7" s="85"/>
      <c r="W7" s="78"/>
    </row>
    <row r="8" spans="1:23" s="76" customFormat="1" ht="13.9" x14ac:dyDescent="0.25">
      <c r="A8" s="75"/>
      <c r="I8" s="77"/>
      <c r="W8" s="78"/>
    </row>
    <row r="9" spans="1:23" x14ac:dyDescent="0.25">
      <c r="A9" s="127" t="s">
        <v>58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spans="1:23" x14ac:dyDescent="0.25">
      <c r="A10" s="127" t="s">
        <v>6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spans="1:23" ht="9.75" customHeight="1" x14ac:dyDescent="0.25"/>
    <row r="12" spans="1:23" ht="67.150000000000006" customHeight="1" x14ac:dyDescent="0.25">
      <c r="A12" s="128" t="s">
        <v>5</v>
      </c>
      <c r="B12" s="128"/>
      <c r="C12" s="129"/>
      <c r="D12" s="128" t="s">
        <v>62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</row>
    <row r="13" spans="1:23" ht="29.45" customHeight="1" x14ac:dyDescent="0.25">
      <c r="A13" s="128" t="s">
        <v>0</v>
      </c>
      <c r="B13" s="128"/>
      <c r="C13" s="128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spans="1:23" ht="27.6" customHeight="1" x14ac:dyDescent="0.25">
      <c r="A14" s="128" t="s">
        <v>1</v>
      </c>
      <c r="B14" s="128"/>
      <c r="C14" s="128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</row>
    <row r="15" spans="1:23" ht="59.25" customHeight="1" x14ac:dyDescent="0.25">
      <c r="A15" s="11" t="s">
        <v>2</v>
      </c>
      <c r="B15" s="132" t="s">
        <v>3</v>
      </c>
      <c r="C15" s="134"/>
      <c r="D15" s="132" t="s">
        <v>7</v>
      </c>
      <c r="E15" s="133"/>
      <c r="F15" s="133"/>
      <c r="G15" s="134"/>
      <c r="H15" s="132" t="s">
        <v>10</v>
      </c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4"/>
      <c r="W15" s="12" t="s">
        <v>40</v>
      </c>
    </row>
    <row r="16" spans="1:23" ht="51.75" customHeight="1" x14ac:dyDescent="0.25">
      <c r="A16" s="105">
        <v>1</v>
      </c>
      <c r="B16" s="98" t="s">
        <v>61</v>
      </c>
      <c r="C16" s="99"/>
      <c r="D16" s="135" t="s">
        <v>11</v>
      </c>
      <c r="E16" s="136"/>
      <c r="F16" s="136"/>
      <c r="G16" s="136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5"/>
      <c r="W16" s="16"/>
    </row>
    <row r="17" spans="1:27" ht="16.5" customHeight="1" x14ac:dyDescent="0.25">
      <c r="A17" s="106"/>
      <c r="B17" s="100"/>
      <c r="C17" s="101"/>
      <c r="D17" s="111" t="s">
        <v>49</v>
      </c>
      <c r="E17" s="7" t="s">
        <v>18</v>
      </c>
      <c r="F17" s="17">
        <v>275</v>
      </c>
      <c r="G17" s="18" t="s">
        <v>16</v>
      </c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1"/>
      <c r="W17" s="22"/>
    </row>
    <row r="18" spans="1:27" ht="15.75" customHeight="1" x14ac:dyDescent="0.25">
      <c r="A18" s="106"/>
      <c r="B18" s="100"/>
      <c r="C18" s="101"/>
      <c r="D18" s="112"/>
      <c r="E18" s="7" t="s">
        <v>19</v>
      </c>
      <c r="F18" s="23">
        <v>6.0000000000000001E-3</v>
      </c>
      <c r="G18" s="24" t="s">
        <v>16</v>
      </c>
      <c r="H18" s="25" t="s">
        <v>33</v>
      </c>
      <c r="I18" s="138">
        <f>F17</f>
        <v>275</v>
      </c>
      <c r="J18" s="138"/>
      <c r="K18" s="26" t="s">
        <v>34</v>
      </c>
      <c r="L18" s="27">
        <f>F18</f>
        <v>6.0000000000000001E-3</v>
      </c>
      <c r="M18" s="26" t="s">
        <v>32</v>
      </c>
      <c r="N18" s="28">
        <f>F19</f>
        <v>33897.71</v>
      </c>
      <c r="O18" s="28" t="s">
        <v>37</v>
      </c>
      <c r="P18" s="28" t="s">
        <v>32</v>
      </c>
      <c r="Q18" s="137">
        <f>F20</f>
        <v>5.5590000000000001E-2</v>
      </c>
      <c r="R18" s="137"/>
      <c r="S18" s="29" t="s">
        <v>32</v>
      </c>
      <c r="T18" s="30">
        <v>0.4</v>
      </c>
      <c r="U18" s="31" t="s">
        <v>57</v>
      </c>
      <c r="V18" s="21"/>
      <c r="W18" s="32">
        <f>(F17+F18*F19)*F20*F21*F22*1000</f>
        <v>56590.951387555207</v>
      </c>
    </row>
    <row r="19" spans="1:27" ht="15.75" customHeight="1" x14ac:dyDescent="0.25">
      <c r="A19" s="106"/>
      <c r="B19" s="100"/>
      <c r="C19" s="101"/>
      <c r="D19" s="113"/>
      <c r="E19" s="7" t="s">
        <v>20</v>
      </c>
      <c r="F19" s="33">
        <v>33897.71</v>
      </c>
      <c r="G19" s="24" t="s">
        <v>15</v>
      </c>
      <c r="H19" s="25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21"/>
      <c r="W19" s="22"/>
      <c r="AA19" s="35"/>
    </row>
    <row r="20" spans="1:27" ht="48" customHeight="1" x14ac:dyDescent="0.25">
      <c r="A20" s="106"/>
      <c r="B20" s="100"/>
      <c r="C20" s="101"/>
      <c r="D20" s="36" t="s">
        <v>36</v>
      </c>
      <c r="E20" s="7" t="s">
        <v>21</v>
      </c>
      <c r="F20" s="37">
        <v>5.5590000000000001E-2</v>
      </c>
      <c r="G20" s="38" t="s">
        <v>35</v>
      </c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21"/>
      <c r="W20" s="22"/>
    </row>
    <row r="21" spans="1:27" ht="39" customHeight="1" x14ac:dyDescent="0.25">
      <c r="A21" s="106"/>
      <c r="B21" s="100"/>
      <c r="C21" s="101"/>
      <c r="D21" s="41"/>
      <c r="E21" s="7" t="s">
        <v>42</v>
      </c>
      <c r="F21" s="42">
        <v>0.4</v>
      </c>
      <c r="G21" s="38" t="s">
        <v>41</v>
      </c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21"/>
      <c r="W21" s="22"/>
    </row>
    <row r="22" spans="1:27" ht="30" x14ac:dyDescent="0.25">
      <c r="A22" s="106"/>
      <c r="B22" s="100"/>
      <c r="C22" s="101"/>
      <c r="D22" s="43"/>
      <c r="E22" s="86" t="s">
        <v>22</v>
      </c>
      <c r="F22" s="87">
        <v>5.32</v>
      </c>
      <c r="G22" s="88" t="s">
        <v>56</v>
      </c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21"/>
      <c r="W22" s="22"/>
    </row>
    <row r="23" spans="1:27" ht="45" customHeight="1" x14ac:dyDescent="0.25">
      <c r="A23" s="105">
        <v>2</v>
      </c>
      <c r="B23" s="120" t="s">
        <v>25</v>
      </c>
      <c r="C23" s="121"/>
      <c r="D23" s="108" t="s">
        <v>8</v>
      </c>
      <c r="E23" s="109"/>
      <c r="F23" s="109"/>
      <c r="G23" s="110"/>
      <c r="H23" s="4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15"/>
      <c r="W23" s="102">
        <f>F24*F25*F26*F27*F28*1000</f>
        <v>35368.686752820962</v>
      </c>
    </row>
    <row r="24" spans="1:27" ht="15.75" customHeight="1" x14ac:dyDescent="0.25">
      <c r="A24" s="106"/>
      <c r="B24" s="116" t="s">
        <v>26</v>
      </c>
      <c r="C24" s="117"/>
      <c r="D24" s="111" t="s">
        <v>12</v>
      </c>
      <c r="E24" s="7" t="s">
        <v>23</v>
      </c>
      <c r="F24" s="42">
        <f>F19/100</f>
        <v>338.97710000000001</v>
      </c>
      <c r="G24" s="46" t="s">
        <v>14</v>
      </c>
      <c r="H24" s="47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1"/>
      <c r="W24" s="103"/>
    </row>
    <row r="25" spans="1:27" ht="16.5" customHeight="1" x14ac:dyDescent="0.25">
      <c r="A25" s="106"/>
      <c r="B25" s="116" t="s">
        <v>27</v>
      </c>
      <c r="C25" s="117"/>
      <c r="D25" s="112"/>
      <c r="E25" s="7" t="s">
        <v>24</v>
      </c>
      <c r="F25" s="2">
        <v>0.1852</v>
      </c>
      <c r="G25" s="1" t="s">
        <v>38</v>
      </c>
      <c r="H25" s="5" t="s">
        <v>31</v>
      </c>
      <c r="I25" s="114">
        <f>F24</f>
        <v>338.97710000000001</v>
      </c>
      <c r="J25" s="114"/>
      <c r="K25" s="48" t="s">
        <v>32</v>
      </c>
      <c r="L25" s="49">
        <f>F25</f>
        <v>0.1852</v>
      </c>
      <c r="M25" s="40" t="s">
        <v>32</v>
      </c>
      <c r="N25" s="50">
        <f>F26</f>
        <v>0.10589999999999999</v>
      </c>
      <c r="O25" s="40"/>
      <c r="P25" s="40" t="s">
        <v>32</v>
      </c>
      <c r="Q25" s="40">
        <f>F27</f>
        <v>1</v>
      </c>
      <c r="R25" s="115" t="s">
        <v>57</v>
      </c>
      <c r="S25" s="115"/>
      <c r="T25" s="115"/>
      <c r="U25" s="115"/>
      <c r="V25" s="51"/>
      <c r="W25" s="103"/>
    </row>
    <row r="26" spans="1:27" ht="15.75" customHeight="1" x14ac:dyDescent="0.25">
      <c r="A26" s="106"/>
      <c r="B26" s="116" t="s">
        <v>46</v>
      </c>
      <c r="C26" s="117"/>
      <c r="D26" s="113"/>
      <c r="E26" s="7" t="s">
        <v>21</v>
      </c>
      <c r="F26" s="2">
        <v>0.10589999999999999</v>
      </c>
      <c r="G26" s="1" t="s">
        <v>13</v>
      </c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21"/>
      <c r="W26" s="103"/>
    </row>
    <row r="27" spans="1:27" ht="16.5" customHeight="1" x14ac:dyDescent="0.25">
      <c r="A27" s="106"/>
      <c r="B27" s="118" t="s">
        <v>28</v>
      </c>
      <c r="C27" s="119"/>
      <c r="D27" s="52" t="s">
        <v>4</v>
      </c>
      <c r="E27" s="7" t="s">
        <v>21</v>
      </c>
      <c r="F27" s="2">
        <v>1</v>
      </c>
      <c r="G27" s="1" t="s">
        <v>48</v>
      </c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21"/>
      <c r="W27" s="103"/>
    </row>
    <row r="28" spans="1:27" ht="30" x14ac:dyDescent="0.25">
      <c r="A28" s="107"/>
      <c r="B28" s="53">
        <f>F19</f>
        <v>33897.71</v>
      </c>
      <c r="C28" s="54" t="s">
        <v>50</v>
      </c>
      <c r="D28" s="52"/>
      <c r="E28" s="7" t="s">
        <v>21</v>
      </c>
      <c r="F28" s="2">
        <f>F22</f>
        <v>5.32</v>
      </c>
      <c r="G28" s="1" t="str">
        <f>G22</f>
        <v xml:space="preserve">Письмо Минстроя России от 30.01.2023 г. №4125-ИФ/09 </v>
      </c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5"/>
      <c r="W28" s="104"/>
    </row>
    <row r="29" spans="1:27" ht="31.5" customHeight="1" x14ac:dyDescent="0.25">
      <c r="A29" s="105">
        <v>3</v>
      </c>
      <c r="B29" s="120" t="s">
        <v>29</v>
      </c>
      <c r="C29" s="121"/>
      <c r="D29" s="108" t="s">
        <v>8</v>
      </c>
      <c r="E29" s="109"/>
      <c r="F29" s="109"/>
      <c r="G29" s="110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15"/>
      <c r="W29" s="56"/>
    </row>
    <row r="30" spans="1:27" ht="15.75" customHeight="1" x14ac:dyDescent="0.25">
      <c r="A30" s="106"/>
      <c r="B30" s="118" t="s">
        <v>30</v>
      </c>
      <c r="C30" s="119"/>
      <c r="D30" s="111" t="s">
        <v>9</v>
      </c>
      <c r="E30" s="7" t="str">
        <f>E24</f>
        <v>а=</v>
      </c>
      <c r="F30" s="42">
        <f>F19/100</f>
        <v>338.97710000000001</v>
      </c>
      <c r="G30" s="46" t="s">
        <v>14</v>
      </c>
      <c r="H30" s="47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21"/>
      <c r="W30" s="57"/>
    </row>
    <row r="31" spans="1:27" ht="33" customHeight="1" x14ac:dyDescent="0.25">
      <c r="A31" s="106"/>
      <c r="B31" s="118" t="s">
        <v>47</v>
      </c>
      <c r="C31" s="119"/>
      <c r="D31" s="112"/>
      <c r="E31" s="7" t="str">
        <f t="shared" ref="E31:E34" si="0">E25</f>
        <v>b =</v>
      </c>
      <c r="F31" s="2">
        <v>0.17100000000000001</v>
      </c>
      <c r="G31" s="1" t="s">
        <v>17</v>
      </c>
      <c r="H31" s="5" t="s">
        <v>31</v>
      </c>
      <c r="I31" s="114">
        <f>F30</f>
        <v>338.97710000000001</v>
      </c>
      <c r="J31" s="114"/>
      <c r="K31" s="48" t="s">
        <v>32</v>
      </c>
      <c r="L31" s="58">
        <f>F32</f>
        <v>0.17199999999999999</v>
      </c>
      <c r="M31" s="40" t="s">
        <v>32</v>
      </c>
      <c r="N31" s="59">
        <f>F31</f>
        <v>0.17100000000000001</v>
      </c>
      <c r="O31" s="40"/>
      <c r="P31" s="40" t="s">
        <v>32</v>
      </c>
      <c r="Q31" s="60">
        <f>F33</f>
        <v>1</v>
      </c>
      <c r="R31" s="115" t="s">
        <v>57</v>
      </c>
      <c r="S31" s="115"/>
      <c r="T31" s="115"/>
      <c r="U31" s="115"/>
      <c r="V31" s="21"/>
      <c r="W31" s="61">
        <f>F30*F31*F32*F33*F34*1000</f>
        <v>53040.370554864006</v>
      </c>
    </row>
    <row r="32" spans="1:27" ht="15.75" customHeight="1" x14ac:dyDescent="0.25">
      <c r="A32" s="106"/>
      <c r="B32" s="118" t="s">
        <v>28</v>
      </c>
      <c r="C32" s="119"/>
      <c r="D32" s="113"/>
      <c r="E32" s="7" t="str">
        <f t="shared" si="0"/>
        <v>k =</v>
      </c>
      <c r="F32" s="62">
        <v>0.17199999999999999</v>
      </c>
      <c r="G32" s="1" t="s">
        <v>13</v>
      </c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21"/>
      <c r="W32" s="57"/>
    </row>
    <row r="33" spans="1:23" ht="17.25" customHeight="1" x14ac:dyDescent="0.25">
      <c r="A33" s="106"/>
      <c r="B33" s="63">
        <f>F19</f>
        <v>33897.71</v>
      </c>
      <c r="C33" s="64" t="str">
        <f>C28</f>
        <v>м3,  Н=16,5м)</v>
      </c>
      <c r="D33" s="52" t="s">
        <v>4</v>
      </c>
      <c r="E33" s="7" t="str">
        <f t="shared" si="0"/>
        <v>k =</v>
      </c>
      <c r="F33" s="2">
        <f>F27</f>
        <v>1</v>
      </c>
      <c r="G33" s="1" t="str">
        <f>G27</f>
        <v>Строительный объем (свыше 5000,0 м3)</v>
      </c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/>
      <c r="W33" s="57"/>
    </row>
    <row r="34" spans="1:23" ht="30" x14ac:dyDescent="0.25">
      <c r="A34" s="107"/>
      <c r="B34" s="125"/>
      <c r="C34" s="126"/>
      <c r="D34" s="52"/>
      <c r="E34" s="7" t="str">
        <f t="shared" si="0"/>
        <v>k =</v>
      </c>
      <c r="F34" s="2">
        <f>F22</f>
        <v>5.32</v>
      </c>
      <c r="G34" s="1" t="str">
        <f>G22</f>
        <v xml:space="preserve">Письмо Минстроя России от 30.01.2023 г. №4125-ИФ/09 </v>
      </c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5"/>
      <c r="W34" s="65"/>
    </row>
    <row r="35" spans="1:23" x14ac:dyDescent="0.25">
      <c r="A35" s="122" t="s">
        <v>39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66">
        <v>145000</v>
      </c>
    </row>
    <row r="36" spans="1:23" x14ac:dyDescent="0.25">
      <c r="A36" s="67"/>
      <c r="B36" s="91" t="s">
        <v>43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3"/>
      <c r="W36" s="69">
        <f>W35*1.2</f>
        <v>174000</v>
      </c>
    </row>
    <row r="37" spans="1:23" ht="44.45" customHeight="1" x14ac:dyDescent="0.25">
      <c r="A37" s="71">
        <v>4</v>
      </c>
      <c r="B37" s="94" t="s">
        <v>44</v>
      </c>
      <c r="C37" s="94"/>
      <c r="D37" s="94"/>
      <c r="E37" s="94"/>
      <c r="F37" s="94"/>
      <c r="G37" s="79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3"/>
      <c r="W37" s="66">
        <v>24000</v>
      </c>
    </row>
    <row r="38" spans="1:23" s="70" customFormat="1" ht="15.6" customHeight="1" x14ac:dyDescent="0.2">
      <c r="A38" s="68"/>
      <c r="B38" s="95" t="s">
        <v>45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/>
      <c r="W38" s="69">
        <f>W36+W37</f>
        <v>198000</v>
      </c>
    </row>
    <row r="39" spans="1:23" s="80" customFormat="1" ht="20.25" customHeight="1" x14ac:dyDescent="0.25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</row>
    <row r="40" spans="1:23" x14ac:dyDescent="0.25">
      <c r="W40" s="9"/>
    </row>
    <row r="41" spans="1:23" x14ac:dyDescent="0.25">
      <c r="B41" s="74"/>
      <c r="C41" s="89"/>
      <c r="D41" s="89"/>
      <c r="E41" s="89"/>
      <c r="W41" s="9"/>
    </row>
    <row r="42" spans="1:23" ht="13.9" x14ac:dyDescent="0.25">
      <c r="B42" s="74"/>
      <c r="C42" s="74"/>
      <c r="D42" s="74"/>
      <c r="W42" s="9"/>
    </row>
    <row r="43" spans="1:23" x14ac:dyDescent="0.25">
      <c r="W43" s="9"/>
    </row>
    <row r="44" spans="1:23" x14ac:dyDescent="0.25">
      <c r="B44" s="90"/>
      <c r="C44" s="90"/>
      <c r="D44" s="90"/>
      <c r="E44" s="90"/>
      <c r="W44" s="9"/>
    </row>
    <row r="45" spans="1:23" ht="13.9" x14ac:dyDescent="0.25">
      <c r="W45" s="9"/>
    </row>
    <row r="46" spans="1:23" ht="13.9" x14ac:dyDescent="0.25">
      <c r="W46" s="9"/>
    </row>
  </sheetData>
  <mergeCells count="44">
    <mergeCell ref="A9:W9"/>
    <mergeCell ref="A10:W10"/>
    <mergeCell ref="D17:D19"/>
    <mergeCell ref="A12:C12"/>
    <mergeCell ref="A13:C13"/>
    <mergeCell ref="A14:C14"/>
    <mergeCell ref="D12:W12"/>
    <mergeCell ref="D13:W13"/>
    <mergeCell ref="D14:W14"/>
    <mergeCell ref="D15:G15"/>
    <mergeCell ref="D16:G16"/>
    <mergeCell ref="B15:C15"/>
    <mergeCell ref="H15:V15"/>
    <mergeCell ref="A16:A22"/>
    <mergeCell ref="Q18:R18"/>
    <mergeCell ref="I18:J18"/>
    <mergeCell ref="A35:V35"/>
    <mergeCell ref="B23:C23"/>
    <mergeCell ref="B30:C30"/>
    <mergeCell ref="B31:C31"/>
    <mergeCell ref="B32:C32"/>
    <mergeCell ref="B34:C34"/>
    <mergeCell ref="R25:U25"/>
    <mergeCell ref="B24:C24"/>
    <mergeCell ref="D23:G23"/>
    <mergeCell ref="B16:C22"/>
    <mergeCell ref="W23:W28"/>
    <mergeCell ref="A29:A34"/>
    <mergeCell ref="D29:G29"/>
    <mergeCell ref="A23:A28"/>
    <mergeCell ref="D24:D26"/>
    <mergeCell ref="D30:D32"/>
    <mergeCell ref="I25:J25"/>
    <mergeCell ref="I31:J31"/>
    <mergeCell ref="R31:U31"/>
    <mergeCell ref="B25:C25"/>
    <mergeCell ref="B26:C26"/>
    <mergeCell ref="B27:C27"/>
    <mergeCell ref="B29:C29"/>
    <mergeCell ref="C41:E41"/>
    <mergeCell ref="B44:E44"/>
    <mergeCell ref="B36:V36"/>
    <mergeCell ref="B37:F37"/>
    <mergeCell ref="B38:V38"/>
  </mergeCells>
  <pageMargins left="0.23622047244094491" right="7.874015748031496E-2" top="0.31496062992125984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Дюкова Анна</dc:creator>
  <cp:lastModifiedBy>Admin</cp:lastModifiedBy>
  <cp:lastPrinted>2023-05-17T02:31:35Z</cp:lastPrinted>
  <dcterms:created xsi:type="dcterms:W3CDTF">2015-05-28T07:46:20Z</dcterms:created>
  <dcterms:modified xsi:type="dcterms:W3CDTF">2023-05-17T02:32:29Z</dcterms:modified>
</cp:coreProperties>
</file>