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/>
  <xr:revisionPtr revIDLastSave="0" documentId="13_ncr:1_{475BF1E3-C8D1-4C31-8911-DAE306257B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1" r:id="rId1"/>
    <sheet name="цена по отделам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" l="1"/>
  <c r="G16" i="2"/>
  <c r="G15" i="2"/>
  <c r="G14" i="2"/>
  <c r="L18" i="1"/>
  <c r="M18" i="1" s="1"/>
  <c r="N18" i="1" s="1"/>
  <c r="O18" i="1" s="1"/>
  <c r="L19" i="1"/>
  <c r="M19" i="1" s="1"/>
  <c r="N19" i="1" s="1"/>
  <c r="O19" i="1" s="1"/>
  <c r="L20" i="1"/>
  <c r="M20" i="1" s="1"/>
  <c r="L21" i="1"/>
  <c r="M21" i="1" s="1"/>
  <c r="N21" i="1" s="1"/>
  <c r="O21" i="1" s="1"/>
  <c r="L17" i="1"/>
  <c r="M17" i="1" s="1"/>
  <c r="N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8" i="1"/>
  <c r="I7" i="1"/>
  <c r="G17" i="2"/>
  <c r="G18" i="2"/>
  <c r="I15" i="2"/>
  <c r="I17" i="2"/>
  <c r="I18" i="2"/>
  <c r="K15" i="2"/>
  <c r="K16" i="2"/>
  <c r="K17" i="2"/>
  <c r="K18" i="2"/>
  <c r="D18" i="2"/>
  <c r="K4" i="2"/>
  <c r="D4" i="2"/>
  <c r="D15" i="2"/>
  <c r="I14" i="2"/>
  <c r="K14" i="2"/>
  <c r="N20" i="1" l="1"/>
  <c r="O20" i="1" s="1"/>
  <c r="L16" i="2"/>
  <c r="L15" i="2"/>
  <c r="L17" i="2"/>
  <c r="L18" i="2"/>
  <c r="O17" i="1"/>
  <c r="I17" i="1"/>
  <c r="J17" i="1" s="1"/>
  <c r="K17" i="1" s="1"/>
  <c r="L16" i="1"/>
  <c r="M16" i="1" s="1"/>
  <c r="I16" i="1"/>
  <c r="J16" i="1" s="1"/>
  <c r="K16" i="1" s="1"/>
  <c r="L15" i="1"/>
  <c r="M15" i="1" s="1"/>
  <c r="I15" i="1"/>
  <c r="J15" i="1" s="1"/>
  <c r="K15" i="1" s="1"/>
  <c r="L14" i="1"/>
  <c r="M14" i="1" s="1"/>
  <c r="I14" i="1"/>
  <c r="J14" i="1" s="1"/>
  <c r="K14" i="1" s="1"/>
  <c r="L13" i="1"/>
  <c r="M13" i="1" s="1"/>
  <c r="N13" i="1" s="1"/>
  <c r="I13" i="1"/>
  <c r="J13" i="1" s="1"/>
  <c r="K13" i="1" s="1"/>
  <c r="L12" i="1"/>
  <c r="M12" i="1" s="1"/>
  <c r="N12" i="1" s="1"/>
  <c r="I12" i="1"/>
  <c r="J12" i="1" s="1"/>
  <c r="K12" i="1" s="1"/>
  <c r="L11" i="1"/>
  <c r="M11" i="1" s="1"/>
  <c r="I11" i="1"/>
  <c r="J11" i="1" s="1"/>
  <c r="K11" i="1" s="1"/>
  <c r="L10" i="1"/>
  <c r="M10" i="1" s="1"/>
  <c r="I10" i="1"/>
  <c r="J10" i="1" s="1"/>
  <c r="K10" i="1" s="1"/>
  <c r="L9" i="1"/>
  <c r="I9" i="1"/>
  <c r="J9" i="1" s="1"/>
  <c r="K9" i="1" s="1"/>
  <c r="L8" i="1"/>
  <c r="M8" i="1" s="1"/>
  <c r="J8" i="1"/>
  <c r="K8" i="1" s="1"/>
  <c r="L7" i="1"/>
  <c r="M7" i="1" s="1"/>
  <c r="N7" i="1" s="1"/>
  <c r="O7" i="1" s="1"/>
  <c r="J7" i="1"/>
  <c r="K7" i="1" s="1"/>
  <c r="M9" i="1" l="1"/>
  <c r="N9" i="1" s="1"/>
  <c r="O9" i="1" s="1"/>
  <c r="N15" i="1"/>
  <c r="O15" i="1" s="1"/>
  <c r="N8" i="1"/>
  <c r="O8" i="1" s="1"/>
  <c r="N10" i="1"/>
  <c r="O10" i="1" s="1"/>
  <c r="N14" i="1"/>
  <c r="O14" i="1" s="1"/>
  <c r="N16" i="1"/>
  <c r="O16" i="1" s="1"/>
  <c r="N11" i="1"/>
  <c r="O11" i="1" s="1"/>
  <c r="O12" i="1"/>
  <c r="O13" i="1"/>
  <c r="D17" i="2"/>
  <c r="D16" i="2"/>
  <c r="L14" i="2"/>
  <c r="D14" i="2"/>
  <c r="K13" i="2"/>
  <c r="I13" i="2"/>
  <c r="G13" i="2"/>
  <c r="D13" i="2"/>
  <c r="K12" i="2"/>
  <c r="I12" i="2"/>
  <c r="G12" i="2"/>
  <c r="D12" i="2"/>
  <c r="K11" i="2"/>
  <c r="I11" i="2"/>
  <c r="G11" i="2"/>
  <c r="D11" i="2"/>
  <c r="K10" i="2"/>
  <c r="I10" i="2"/>
  <c r="G10" i="2"/>
  <c r="D10" i="2"/>
  <c r="K9" i="2"/>
  <c r="I9" i="2"/>
  <c r="G9" i="2"/>
  <c r="D9" i="2"/>
  <c r="K8" i="2"/>
  <c r="I8" i="2"/>
  <c r="G8" i="2"/>
  <c r="D8" i="2"/>
  <c r="K7" i="2"/>
  <c r="I7" i="2"/>
  <c r="G7" i="2"/>
  <c r="D7" i="2"/>
  <c r="K6" i="2"/>
  <c r="I6" i="2"/>
  <c r="G6" i="2"/>
  <c r="D6" i="2"/>
  <c r="K5" i="2"/>
  <c r="I5" i="2"/>
  <c r="G5" i="2"/>
  <c r="D5" i="2"/>
  <c r="I4" i="2"/>
  <c r="G4" i="2"/>
  <c r="K19" i="2" l="1"/>
  <c r="O22" i="1"/>
  <c r="G19" i="2"/>
  <c r="I19" i="2"/>
  <c r="L7" i="2"/>
  <c r="L10" i="2"/>
  <c r="L4" i="2"/>
  <c r="L13" i="2"/>
  <c r="L11" i="2"/>
  <c r="L9" i="2"/>
  <c r="L6" i="2"/>
  <c r="L5" i="2"/>
  <c r="L8" i="2"/>
  <c r="L12" i="2"/>
  <c r="L19" i="2" l="1"/>
</calcChain>
</file>

<file path=xl/sharedStrings.xml><?xml version="1.0" encoding="utf-8"?>
<sst xmlns="http://schemas.openxmlformats.org/spreadsheetml/2006/main" count="113" uniqueCount="75">
  <si>
    <t>Канцелярские товары 2025 год</t>
  </si>
  <si>
    <t>Наименование</t>
  </si>
  <si>
    <t>единица измерения</t>
  </si>
  <si>
    <t>Общее количество</t>
  </si>
  <si>
    <t>НМЦ товара</t>
  </si>
  <si>
    <t>экономика</t>
  </si>
  <si>
    <t>Администрация</t>
  </si>
  <si>
    <t>Опека</t>
  </si>
  <si>
    <t>ВСЕГО</t>
  </si>
  <si>
    <t>кол-во</t>
  </si>
  <si>
    <t>сумма</t>
  </si>
  <si>
    <t>Ручка шариковая (цвет синий)</t>
  </si>
  <si>
    <t>шт</t>
  </si>
  <si>
    <t>Ручка шариковая (цвет черный)</t>
  </si>
  <si>
    <t>Ручка шариковая (цвет красный)</t>
  </si>
  <si>
    <t>Ручка гелевая (черная)</t>
  </si>
  <si>
    <t>Стержень (черный)</t>
  </si>
  <si>
    <t>Стержень (красный)</t>
  </si>
  <si>
    <t>Стержень (синий)</t>
  </si>
  <si>
    <t xml:space="preserve">Стержень (синий) с ушками для автоматических ручек </t>
  </si>
  <si>
    <t>Карандаш чернографитный</t>
  </si>
  <si>
    <t>Текстмаркет выделитель (желтый)</t>
  </si>
  <si>
    <t xml:space="preserve">Маркер (черный) </t>
  </si>
  <si>
    <t>Нож универсальный (канцелярский)</t>
  </si>
  <si>
    <t xml:space="preserve">Обоснование начальной (максимальной) цены контракта 
</t>
  </si>
  <si>
    <t>№</t>
  </si>
  <si>
    <t>Наименование, основные характеристики объекта закупки</t>
  </si>
  <si>
    <t>Ед. изм</t>
  </si>
  <si>
    <t>Кол-во</t>
  </si>
  <si>
    <t>Коммерческие предложения (руб./ед.изм.)</t>
  </si>
  <si>
    <t xml:space="preserve">Однородность совокупности значений выявленных цен, используемых в расчете </t>
  </si>
  <si>
    <t>Н(М)ЦК, ЦКЕП, определяемая методом сопоставимых рыночных цен (анализа рынка)*</t>
  </si>
  <si>
    <t>Предложение №1</t>
  </si>
  <si>
    <t xml:space="preserve">Предложение №2  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</si>
  <si>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</si>
  <si>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</si>
  <si>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</si>
  <si>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Н(М)ЦК, ЦКЕП контракта с учетом округления цены за единицу (руб.)</t>
  </si>
  <si>
    <t>№ п/п</t>
  </si>
  <si>
    <t>Предложение № 3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</si>
  <si>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</si>
  <si>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t>32.99.12.120-00000006</t>
  </si>
  <si>
    <t>32.99.12.110-00000007</t>
  </si>
  <si>
    <t>32.99.12.110-00000005</t>
  </si>
  <si>
    <t>32.99.14.130-00000003</t>
  </si>
  <si>
    <t>32.99.15.110-00000002</t>
  </si>
  <si>
    <t>32.99.12.120-00000001</t>
  </si>
  <si>
    <t>точилки</t>
  </si>
  <si>
    <t>линейка пластик 30 см</t>
  </si>
  <si>
    <t xml:space="preserve">линейка металлическая 30 см </t>
  </si>
  <si>
    <t>25.71.13.110-00000001</t>
  </si>
  <si>
    <t>25.71.13.110-00000005</t>
  </si>
  <si>
    <t>26.51.33.141-00000002</t>
  </si>
  <si>
    <t>Цена за единицу изм. с округлением (вверх) до сотых долей после запятой (руб.)</t>
  </si>
  <si>
    <t>щт</t>
  </si>
  <si>
    <t xml:space="preserve">В результате проведенного расчета начальная (максимальная) цена составила: 25 223 (Двадцать пять тысяч двести двадцать три) рубля 99 копеек. </t>
  </si>
  <si>
    <t>Приложение 1 к извещению об осуществлении закупки</t>
  </si>
  <si>
    <t>КТРУ</t>
  </si>
  <si>
    <t>штука</t>
  </si>
  <si>
    <t>Ручка канцелярская шариковая (цвет синий)</t>
  </si>
  <si>
    <t>Ручка  канцелярская шариковая (цвет черный)</t>
  </si>
  <si>
    <t>Ручка канцелярская шариковая (цвет красный)</t>
  </si>
  <si>
    <t>Ручка  канцелярская гелевая (цвет черный)</t>
  </si>
  <si>
    <t>Стержень для ручки канцелярской (цвет черный)</t>
  </si>
  <si>
    <t>Стержень для ручки канцелярской (цвет красный)</t>
  </si>
  <si>
    <t>Стержень для ручки канцелярской (цвет синий)</t>
  </si>
  <si>
    <t>Маркер (цвет желтый)</t>
  </si>
  <si>
    <t xml:space="preserve">Маркер (цвет черный) </t>
  </si>
  <si>
    <t>Нож канцелярский</t>
  </si>
  <si>
    <t>Точилка канцелярская для карандашей</t>
  </si>
  <si>
    <t>Линейка (материал металл)</t>
  </si>
  <si>
    <t>Линейка (материал пластик)</t>
  </si>
  <si>
    <t xml:space="preserve">Для расчета цены контракта используется метод сопоставимых рыночных цен (анализа рынка). В качестве источников ценовой информации использовались данные интернет сайтов поставщиков товара. 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</si>
  <si>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</si>
  <si>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 xml:space="preserve">Стержень для ручки канцелярской с ушками  (цвет синий)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</si>
</sst>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₽"/>
    <numFmt numFmtId="165" formatCode="0.00000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" fontId="8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4" fontId="8" fillId="0" borderId="3" xfId="0" applyNumberFormat="1" applyFont="1" applyBorder="1"/>
    <xf numFmtId="2" fontId="4" fillId="0" borderId="6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4" fillId="0" borderId="3" xfId="0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6" fontId="7" fillId="2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174048</xdr:colOff>
      <xdr:row>5</xdr:row>
      <xdr:rowOff>2632364</xdr:rowOff>
    </xdr:from>
    <xdr:to>
      <xdr:col>11</xdr:col>
      <xdr:colOff>1126548</xdr:colOff>
      <xdr:row>5</xdr:row>
      <xdr:rowOff>3041939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EDA2546A-71C7-4463-9FD3-E6F678F5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3298" y="4424796"/>
          <a:ext cx="9525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266700</xdr:colOff>
      <xdr:row>5</xdr:row>
      <xdr:rowOff>1352550</xdr:rowOff>
    </xdr:from>
    <xdr:to>
      <xdr:col>11</xdr:col>
      <xdr:colOff>419100</xdr:colOff>
      <xdr:row>5</xdr:row>
      <xdr:rowOff>1571625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A69450BB-D1FE-43F1-96D7-6808F5F84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6375" y="2933700"/>
          <a:ext cx="1524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8466</xdr:colOff>
      <xdr:row>5</xdr:row>
      <xdr:rowOff>1394884</xdr:rowOff>
    </xdr:from>
    <xdr:to>
      <xdr:col>9</xdr:col>
      <xdr:colOff>932757</xdr:colOff>
      <xdr:row>5</xdr:row>
      <xdr:rowOff>1827738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29E53E4-8023-4528-9A7B-AA451729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3216" y="3172884"/>
          <a:ext cx="924291" cy="432854"/>
        </a:xfrm>
        <a:prstGeom prst="rect">
          <a:avLst/>
        </a:prstGeom>
      </xdr:spPr>
    </xdr:pic>
    <xdr:clientData/>
  </xdr:twoCellAnchor>
  <xdr:twoCellAnchor editAs="oneCell">
    <xdr:from>
      <xdr:col>10</xdr:col>
      <xdr:colOff>38100</xdr:colOff>
      <xdr:row>5</xdr:row>
      <xdr:rowOff>1438275</xdr:rowOff>
    </xdr:from>
    <xdr:to>
      <xdr:col>10</xdr:col>
      <xdr:colOff>882475</xdr:colOff>
      <xdr:row>5</xdr:row>
      <xdr:rowOff>1757012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5FDC3372-D6E5-435B-9184-CD4AF1870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62725" y="2647950"/>
          <a:ext cx="844375" cy="318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zoomScaleNormal="100" workbookViewId="0">
      <selection activeCell="J16" sqref="J16"/>
    </sheetView>
  </sheetViews>
  <sheetFormatPr defaultRowHeight="15" x14ac:dyDescent="0.25"/>
  <cols>
    <col min="1" max="1" width="6.42578125" customWidth="1"/>
    <col min="2" max="2" width="16.140625" customWidth="1"/>
    <col min="3" max="3" width="12.7109375" style="28" customWidth="1"/>
    <col min="4" max="4" width="12.7109375" customWidth="1"/>
    <col min="5" max="5" width="11.42578125" customWidth="1"/>
    <col min="6" max="6" width="14" customWidth="1"/>
    <col min="7" max="7" width="14.140625" customWidth="1"/>
    <col min="8" max="8" width="13.85546875" customWidth="1"/>
    <col min="9" max="9" width="11.42578125" customWidth="1"/>
    <col min="10" max="10" width="15.5703125" customWidth="1"/>
    <col min="11" max="11" width="13.7109375" customWidth="1"/>
    <col min="12" max="12" width="19.85546875" customWidth="1"/>
    <col min="14" max="14" width="10.5703125" customWidth="1"/>
    <col min="15" max="15" width="11.28515625" customWidth="1"/>
  </cols>
  <sheetData>
    <row r="1" spans="1:15" x14ac:dyDescent="0.25">
      <c r="A1" s="14"/>
      <c r="B1" s="15"/>
      <c r="C1" s="15"/>
      <c r="D1" s="16"/>
      <c r="E1" s="16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59.25" customHeight="1" x14ac:dyDescent="0.25">
      <c r="A2" s="14"/>
      <c r="B2" s="15"/>
      <c r="C2" s="15"/>
      <c r="D2" s="16"/>
      <c r="E2" s="16"/>
      <c r="F2" s="14"/>
      <c r="G2" s="14"/>
      <c r="H2" s="14"/>
      <c r="I2" s="14"/>
      <c r="J2" s="14"/>
      <c r="K2" s="14"/>
      <c r="L2" s="57" t="s">
        <v>56</v>
      </c>
      <c r="M2" s="58"/>
      <c r="N2" s="58"/>
      <c r="O2" s="58"/>
    </row>
    <row r="3" spans="1:15" ht="24.75" customHeight="1" x14ac:dyDescent="0.25">
      <c r="A3" s="69" t="s">
        <v>24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ht="40.5" customHeight="1" x14ac:dyDescent="0.25">
      <c r="A4" s="59" t="s">
        <v>72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5" s="42" customFormat="1" ht="51.75" customHeight="1" x14ac:dyDescent="0.25">
      <c r="A5" s="54" t="s">
        <v>25</v>
      </c>
      <c r="B5" s="54" t="s">
        <v>26</v>
      </c>
      <c r="C5" s="54" t="s">
        <v>57</v>
      </c>
      <c r="D5" s="54" t="s">
        <v>27</v>
      </c>
      <c r="E5" s="54" t="s">
        <v>28</v>
      </c>
      <c r="F5" s="60" t="s">
        <v>29</v>
      </c>
      <c r="G5" s="61"/>
      <c r="H5" s="62"/>
      <c r="I5" s="63" t="s">
        <v>30</v>
      </c>
      <c r="J5" s="64"/>
      <c r="K5" s="65"/>
      <c r="L5" s="66" t="s">
        <v>31</v>
      </c>
      <c r="M5" s="67"/>
      <c r="N5" s="67"/>
      <c r="O5" s="68"/>
    </row>
    <row r="6" spans="1:15" s="42" customFormat="1" ht="210" x14ac:dyDescent="0.25">
      <c r="A6" s="55"/>
      <c r="B6" s="55"/>
      <c r="C6" s="55"/>
      <c r="D6" s="55"/>
      <c r="E6" s="55"/>
      <c r="F6" s="43" t="s">
        <v>32</v>
      </c>
      <c r="G6" s="43" t="s">
        <v>33</v>
      </c>
      <c r="H6" s="43" t="s">
        <v>39</v>
      </c>
      <c r="I6" s="17" t="s">
        <v>34</v>
      </c>
      <c r="J6" s="17" t="s">
        <v>35</v>
      </c>
      <c r="K6" s="17" t="s">
        <v>40</v>
      </c>
      <c r="L6" s="17" t="s">
        <v>73</v>
      </c>
      <c r="M6" s="17" t="s">
        <v>36</v>
      </c>
      <c r="N6" s="17" t="s">
        <v>53</v>
      </c>
      <c r="O6" s="17" t="s">
        <v>37</v>
      </c>
    </row>
    <row r="7" spans="1:15" ht="60" x14ac:dyDescent="0.25">
      <c r="A7" s="18">
        <v>1</v>
      </c>
      <c r="B7" s="19" t="s">
        <v>59</v>
      </c>
      <c r="C7" s="19" t="s">
        <v>42</v>
      </c>
      <c r="D7" s="20" t="s">
        <v>58</v>
      </c>
      <c r="E7" s="21">
        <v>286</v>
      </c>
      <c r="F7" s="22">
        <v>39.14</v>
      </c>
      <c r="G7" s="22">
        <v>38.770000000000003</v>
      </c>
      <c r="H7" s="22">
        <v>37.200000000000003</v>
      </c>
      <c r="I7" s="23">
        <f t="shared" ref="I7:I17" si="0">AVERAGE(F7:H7)</f>
        <v>38.369999999999997</v>
      </c>
      <c r="J7" s="21">
        <f t="shared" ref="J7:J17" si="1">SQRT(((SUM((POWER(H7-I7,2)),(POWER(G7-I7,2)),(POWER(F7-I7,2)))/(COLUMNS(F7:H7)-1))))</f>
        <v>1.0299999999999991</v>
      </c>
      <c r="K7" s="21">
        <f t="shared" ref="K7:K16" si="2">J7/I7*100</f>
        <v>2.6843888454521738</v>
      </c>
      <c r="L7" s="44">
        <f t="shared" ref="L7:L17" si="3">((E7/3)*(SUM(F7:H7)))</f>
        <v>10973.82</v>
      </c>
      <c r="M7" s="45">
        <f t="shared" ref="M7:M17" si="4">L7/E7</f>
        <v>38.369999999999997</v>
      </c>
      <c r="N7" s="44">
        <f>ROUNDUP(M7,2)</f>
        <v>38.369999999999997</v>
      </c>
      <c r="O7" s="46">
        <f t="shared" ref="O7:O17" si="5">N7*E7</f>
        <v>10973.82</v>
      </c>
    </row>
    <row r="8" spans="1:15" ht="60" x14ac:dyDescent="0.25">
      <c r="A8" s="18">
        <v>2</v>
      </c>
      <c r="B8" s="19" t="s">
        <v>60</v>
      </c>
      <c r="C8" s="19" t="s">
        <v>42</v>
      </c>
      <c r="D8" s="20" t="s">
        <v>58</v>
      </c>
      <c r="E8" s="21">
        <v>19</v>
      </c>
      <c r="F8" s="22">
        <v>11.12</v>
      </c>
      <c r="G8" s="22">
        <v>17.420000000000002</v>
      </c>
      <c r="H8" s="22">
        <v>17.420000000000002</v>
      </c>
      <c r="I8" s="23">
        <f t="shared" si="0"/>
        <v>15.32</v>
      </c>
      <c r="J8" s="21">
        <f t="shared" si="1"/>
        <v>3.6373066958946438</v>
      </c>
      <c r="K8" s="21">
        <f t="shared" si="2"/>
        <v>23.742210808711775</v>
      </c>
      <c r="L8" s="44">
        <f t="shared" si="3"/>
        <v>291.08</v>
      </c>
      <c r="M8" s="45">
        <f t="shared" si="4"/>
        <v>15.319999999999999</v>
      </c>
      <c r="N8" s="44">
        <f t="shared" ref="N8:N18" si="6">ROUNDUP(M8,2)</f>
        <v>15.32</v>
      </c>
      <c r="O8" s="46">
        <f t="shared" si="5"/>
        <v>291.08</v>
      </c>
    </row>
    <row r="9" spans="1:15" ht="60" x14ac:dyDescent="0.25">
      <c r="A9" s="18">
        <v>3</v>
      </c>
      <c r="B9" s="19" t="s">
        <v>61</v>
      </c>
      <c r="C9" s="19" t="s">
        <v>42</v>
      </c>
      <c r="D9" s="20" t="s">
        <v>58</v>
      </c>
      <c r="E9" s="21">
        <v>34</v>
      </c>
      <c r="F9" s="22">
        <v>15.29</v>
      </c>
      <c r="G9" s="22">
        <v>15.29</v>
      </c>
      <c r="H9" s="22">
        <v>15.29</v>
      </c>
      <c r="I9" s="23">
        <f t="shared" si="0"/>
        <v>15.29</v>
      </c>
      <c r="J9" s="21">
        <f t="shared" si="1"/>
        <v>0</v>
      </c>
      <c r="K9" s="21">
        <f t="shared" si="2"/>
        <v>0</v>
      </c>
      <c r="L9" s="44">
        <f t="shared" si="3"/>
        <v>519.86</v>
      </c>
      <c r="M9" s="45">
        <f t="shared" si="4"/>
        <v>15.290000000000001</v>
      </c>
      <c r="N9" s="44">
        <f t="shared" si="6"/>
        <v>15.29</v>
      </c>
      <c r="O9" s="46">
        <f t="shared" si="5"/>
        <v>519.86</v>
      </c>
    </row>
    <row r="10" spans="1:15" ht="60" x14ac:dyDescent="0.25">
      <c r="A10" s="18">
        <v>4</v>
      </c>
      <c r="B10" s="24" t="s">
        <v>62</v>
      </c>
      <c r="C10" s="24" t="s">
        <v>43</v>
      </c>
      <c r="D10" s="20" t="s">
        <v>58</v>
      </c>
      <c r="E10" s="21">
        <v>37</v>
      </c>
      <c r="F10" s="22">
        <v>39.14</v>
      </c>
      <c r="G10" s="22">
        <v>39.14</v>
      </c>
      <c r="H10" s="22">
        <v>39.14</v>
      </c>
      <c r="I10" s="23">
        <f t="shared" si="0"/>
        <v>39.14</v>
      </c>
      <c r="J10" s="21">
        <f t="shared" si="1"/>
        <v>0</v>
      </c>
      <c r="K10" s="21">
        <f t="shared" si="2"/>
        <v>0</v>
      </c>
      <c r="L10" s="44">
        <f t="shared" si="3"/>
        <v>1448.18</v>
      </c>
      <c r="M10" s="45">
        <f t="shared" si="4"/>
        <v>39.14</v>
      </c>
      <c r="N10" s="44">
        <f t="shared" si="6"/>
        <v>39.14</v>
      </c>
      <c r="O10" s="46">
        <f t="shared" si="5"/>
        <v>1448.18</v>
      </c>
    </row>
    <row r="11" spans="1:15" ht="60" x14ac:dyDescent="0.25">
      <c r="A11" s="20">
        <v>5</v>
      </c>
      <c r="B11" s="19" t="s">
        <v>63</v>
      </c>
      <c r="C11" s="19" t="s">
        <v>44</v>
      </c>
      <c r="D11" s="20" t="s">
        <v>58</v>
      </c>
      <c r="E11" s="25">
        <v>15</v>
      </c>
      <c r="F11" s="22">
        <v>12</v>
      </c>
      <c r="G11" s="22">
        <v>10.63</v>
      </c>
      <c r="H11" s="22">
        <v>11.81</v>
      </c>
      <c r="I11" s="41">
        <f t="shared" si="0"/>
        <v>11.480000000000002</v>
      </c>
      <c r="J11" s="25">
        <f t="shared" si="1"/>
        <v>0.74222638056054002</v>
      </c>
      <c r="K11" s="25">
        <f t="shared" si="2"/>
        <v>6.4653865902486052</v>
      </c>
      <c r="L11" s="47">
        <f t="shared" si="3"/>
        <v>172.20000000000002</v>
      </c>
      <c r="M11" s="48">
        <f t="shared" si="4"/>
        <v>11.48</v>
      </c>
      <c r="N11" s="47">
        <f>ROUNDDOWN(M11,2)</f>
        <v>11.48</v>
      </c>
      <c r="O11" s="49">
        <f t="shared" si="5"/>
        <v>172.20000000000002</v>
      </c>
    </row>
    <row r="12" spans="1:15" ht="60" x14ac:dyDescent="0.25">
      <c r="A12" s="20">
        <v>6</v>
      </c>
      <c r="B12" s="19" t="s">
        <v>64</v>
      </c>
      <c r="C12" s="19" t="s">
        <v>44</v>
      </c>
      <c r="D12" s="20" t="s">
        <v>58</v>
      </c>
      <c r="E12" s="25">
        <v>20</v>
      </c>
      <c r="F12" s="22">
        <v>15.87</v>
      </c>
      <c r="G12" s="22">
        <v>15.55</v>
      </c>
      <c r="H12" s="22">
        <v>17.28</v>
      </c>
      <c r="I12" s="41">
        <f t="shared" si="0"/>
        <v>16.233333333333334</v>
      </c>
      <c r="J12" s="25">
        <f t="shared" si="1"/>
        <v>0.92045278712888601</v>
      </c>
      <c r="K12" s="25">
        <f t="shared" si="2"/>
        <v>5.6701403724572028</v>
      </c>
      <c r="L12" s="47">
        <f t="shared" si="3"/>
        <v>324.66666666666669</v>
      </c>
      <c r="M12" s="48">
        <f t="shared" si="4"/>
        <v>16.233333333333334</v>
      </c>
      <c r="N12" s="47">
        <f>ROUNDDOWN(M12,2)</f>
        <v>16.23</v>
      </c>
      <c r="O12" s="49">
        <f t="shared" si="5"/>
        <v>324.60000000000002</v>
      </c>
    </row>
    <row r="13" spans="1:15" ht="60" x14ac:dyDescent="0.25">
      <c r="A13" s="20">
        <v>7</v>
      </c>
      <c r="B13" s="19" t="s">
        <v>65</v>
      </c>
      <c r="C13" s="19" t="s">
        <v>44</v>
      </c>
      <c r="D13" s="20" t="s">
        <v>58</v>
      </c>
      <c r="E13" s="25">
        <v>250</v>
      </c>
      <c r="F13" s="22">
        <v>18.489999999999998</v>
      </c>
      <c r="G13" s="22">
        <v>13.2</v>
      </c>
      <c r="H13" s="22">
        <v>14.67</v>
      </c>
      <c r="I13" s="41">
        <f t="shared" si="0"/>
        <v>15.453333333333333</v>
      </c>
      <c r="J13" s="25">
        <f t="shared" si="1"/>
        <v>2.7306104323636737</v>
      </c>
      <c r="K13" s="25">
        <f t="shared" si="2"/>
        <v>17.670041624441374</v>
      </c>
      <c r="L13" s="47">
        <f t="shared" si="3"/>
        <v>3863.333333333333</v>
      </c>
      <c r="M13" s="48">
        <f t="shared" si="4"/>
        <v>15.453333333333331</v>
      </c>
      <c r="N13" s="47">
        <f>ROUNDDOWN(M13,2)</f>
        <v>15.45</v>
      </c>
      <c r="O13" s="49">
        <f t="shared" si="5"/>
        <v>3862.5</v>
      </c>
    </row>
    <row r="14" spans="1:15" ht="75" x14ac:dyDescent="0.25">
      <c r="A14" s="20">
        <v>8</v>
      </c>
      <c r="B14" s="19" t="s">
        <v>74</v>
      </c>
      <c r="C14" s="19" t="s">
        <v>44</v>
      </c>
      <c r="D14" s="20" t="s">
        <v>58</v>
      </c>
      <c r="E14" s="25">
        <v>50</v>
      </c>
      <c r="F14" s="22">
        <v>11.26</v>
      </c>
      <c r="G14" s="22">
        <v>11.26</v>
      </c>
      <c r="H14" s="22">
        <v>11.26</v>
      </c>
      <c r="I14" s="41">
        <f t="shared" si="0"/>
        <v>11.26</v>
      </c>
      <c r="J14" s="25">
        <f t="shared" si="1"/>
        <v>0</v>
      </c>
      <c r="K14" s="25">
        <f t="shared" si="2"/>
        <v>0</v>
      </c>
      <c r="L14" s="47">
        <f t="shared" si="3"/>
        <v>563.00000000000011</v>
      </c>
      <c r="M14" s="48">
        <f t="shared" si="4"/>
        <v>11.260000000000002</v>
      </c>
      <c r="N14" s="47">
        <f t="shared" si="6"/>
        <v>11.26</v>
      </c>
      <c r="O14" s="49">
        <f t="shared" si="5"/>
        <v>563</v>
      </c>
    </row>
    <row r="15" spans="1:15" ht="30" x14ac:dyDescent="0.25">
      <c r="A15" s="20">
        <v>9</v>
      </c>
      <c r="B15" s="19" t="s">
        <v>20</v>
      </c>
      <c r="C15" s="19" t="s">
        <v>45</v>
      </c>
      <c r="D15" s="20" t="s">
        <v>58</v>
      </c>
      <c r="E15" s="25">
        <v>156</v>
      </c>
      <c r="F15" s="22">
        <v>6.63</v>
      </c>
      <c r="G15" s="22">
        <v>5.97</v>
      </c>
      <c r="H15" s="22">
        <v>5.97</v>
      </c>
      <c r="I15" s="41">
        <f t="shared" si="0"/>
        <v>6.19</v>
      </c>
      <c r="J15" s="25">
        <f t="shared" si="1"/>
        <v>0.38105117766515306</v>
      </c>
      <c r="K15" s="25">
        <f t="shared" si="2"/>
        <v>6.1559156327165274</v>
      </c>
      <c r="L15" s="47">
        <f t="shared" si="3"/>
        <v>965.64</v>
      </c>
      <c r="M15" s="48">
        <f t="shared" si="4"/>
        <v>6.1899999999999995</v>
      </c>
      <c r="N15" s="47">
        <f t="shared" si="6"/>
        <v>6.19</v>
      </c>
      <c r="O15" s="49">
        <f t="shared" si="5"/>
        <v>965.6400000000001</v>
      </c>
    </row>
    <row r="16" spans="1:15" ht="30" x14ac:dyDescent="0.25">
      <c r="A16" s="20">
        <v>10</v>
      </c>
      <c r="B16" s="19" t="s">
        <v>66</v>
      </c>
      <c r="C16" s="19" t="s">
        <v>41</v>
      </c>
      <c r="D16" s="20" t="s">
        <v>58</v>
      </c>
      <c r="E16" s="25">
        <v>108</v>
      </c>
      <c r="F16" s="22">
        <v>18.2</v>
      </c>
      <c r="G16" s="22">
        <v>25.55</v>
      </c>
      <c r="H16" s="22">
        <v>25.55</v>
      </c>
      <c r="I16" s="41">
        <f t="shared" si="0"/>
        <v>23.099999999999998</v>
      </c>
      <c r="J16" s="25">
        <f t="shared" si="1"/>
        <v>4.2435244785437503</v>
      </c>
      <c r="K16" s="25">
        <f t="shared" si="2"/>
        <v>18.370235837851734</v>
      </c>
      <c r="L16" s="47">
        <f t="shared" si="3"/>
        <v>2494.7999999999997</v>
      </c>
      <c r="M16" s="48">
        <f t="shared" si="4"/>
        <v>23.099999999999998</v>
      </c>
      <c r="N16" s="47">
        <f t="shared" si="6"/>
        <v>23.1</v>
      </c>
      <c r="O16" s="49">
        <f t="shared" si="5"/>
        <v>2494.8000000000002</v>
      </c>
    </row>
    <row r="17" spans="1:17" ht="34.5" customHeight="1" x14ac:dyDescent="0.25">
      <c r="A17" s="20">
        <v>11</v>
      </c>
      <c r="B17" s="19" t="s">
        <v>67</v>
      </c>
      <c r="C17" s="19" t="s">
        <v>46</v>
      </c>
      <c r="D17" s="20" t="s">
        <v>58</v>
      </c>
      <c r="E17" s="26">
        <v>24</v>
      </c>
      <c r="F17" s="22">
        <v>19.84</v>
      </c>
      <c r="G17" s="22">
        <v>35.99</v>
      </c>
      <c r="H17" s="22">
        <v>37.880000000000003</v>
      </c>
      <c r="I17" s="41">
        <f t="shared" si="0"/>
        <v>31.236666666666668</v>
      </c>
      <c r="J17" s="25">
        <f t="shared" si="1"/>
        <v>9.9149399056844185</v>
      </c>
      <c r="K17" s="25">
        <f>J17/I17*100</f>
        <v>31.741350674477914</v>
      </c>
      <c r="L17" s="47">
        <f t="shared" si="3"/>
        <v>749.68000000000006</v>
      </c>
      <c r="M17" s="48">
        <f t="shared" si="4"/>
        <v>31.236666666666668</v>
      </c>
      <c r="N17" s="47">
        <f t="shared" si="6"/>
        <v>31.240000000000002</v>
      </c>
      <c r="O17" s="49">
        <f t="shared" si="5"/>
        <v>749.76</v>
      </c>
    </row>
    <row r="18" spans="1:17" ht="31.5" x14ac:dyDescent="0.25">
      <c r="A18" s="9">
        <v>12</v>
      </c>
      <c r="B18" s="1" t="s">
        <v>68</v>
      </c>
      <c r="C18" s="19" t="s">
        <v>50</v>
      </c>
      <c r="D18" s="20" t="s">
        <v>58</v>
      </c>
      <c r="E18" s="26">
        <v>24</v>
      </c>
      <c r="F18" s="22">
        <v>32.590000000000003</v>
      </c>
      <c r="G18" s="22">
        <v>23.95</v>
      </c>
      <c r="H18" s="22">
        <v>23.95</v>
      </c>
      <c r="I18" s="41">
        <f t="shared" ref="I18:I21" si="7">AVERAGE(F18:H18)</f>
        <v>26.830000000000002</v>
      </c>
      <c r="J18" s="25">
        <f t="shared" ref="J18:J21" si="8">SQRT(((SUM((POWER(H18-I18,2)),(POWER(G18-I18,2)),(POWER(F18-I18,2)))/(COLUMNS(F18:H18)-1))))</f>
        <v>4.9883063257983693</v>
      </c>
      <c r="K18" s="25">
        <f t="shared" ref="K18:K21" si="9">J18/I18*100</f>
        <v>18.592271061492244</v>
      </c>
      <c r="L18" s="47">
        <f t="shared" ref="L18:L21" si="10">((E18/3)*(SUM(F18:H18)))</f>
        <v>643.92000000000007</v>
      </c>
      <c r="M18" s="48">
        <f t="shared" ref="M18:M21" si="11">L18/E18</f>
        <v>26.830000000000002</v>
      </c>
      <c r="N18" s="47">
        <f t="shared" si="6"/>
        <v>26.83</v>
      </c>
      <c r="O18" s="49">
        <f t="shared" ref="O18:O20" si="12">N18*E18</f>
        <v>643.91999999999996</v>
      </c>
    </row>
    <row r="19" spans="1:17" ht="48" customHeight="1" x14ac:dyDescent="0.25">
      <c r="A19" s="9">
        <v>13</v>
      </c>
      <c r="B19" s="1" t="s">
        <v>69</v>
      </c>
      <c r="C19" s="19" t="s">
        <v>51</v>
      </c>
      <c r="D19" s="20" t="s">
        <v>58</v>
      </c>
      <c r="E19" s="26">
        <v>23</v>
      </c>
      <c r="F19" s="22">
        <v>67.94</v>
      </c>
      <c r="G19" s="22">
        <v>76.989999999999995</v>
      </c>
      <c r="H19" s="22">
        <v>52.6</v>
      </c>
      <c r="I19" s="41">
        <f t="shared" si="7"/>
        <v>65.843333333333334</v>
      </c>
      <c r="J19" s="25">
        <f t="shared" si="8"/>
        <v>12.329437673038184</v>
      </c>
      <c r="K19" s="25">
        <f t="shared" si="9"/>
        <v>18.725415389619073</v>
      </c>
      <c r="L19" s="47">
        <f t="shared" si="10"/>
        <v>1514.3966666666668</v>
      </c>
      <c r="M19" s="48">
        <f t="shared" si="11"/>
        <v>65.843333333333334</v>
      </c>
      <c r="N19" s="47">
        <f>ROUNDDOWN(M19,2)</f>
        <v>65.84</v>
      </c>
      <c r="O19" s="49">
        <f t="shared" si="12"/>
        <v>1514.3200000000002</v>
      </c>
    </row>
    <row r="20" spans="1:17" ht="47.25" x14ac:dyDescent="0.25">
      <c r="A20" s="9">
        <v>14</v>
      </c>
      <c r="B20" s="1" t="s">
        <v>71</v>
      </c>
      <c r="C20" s="19" t="s">
        <v>52</v>
      </c>
      <c r="D20" s="20" t="s">
        <v>58</v>
      </c>
      <c r="E20" s="26">
        <v>13</v>
      </c>
      <c r="F20" s="22">
        <v>33.880000000000003</v>
      </c>
      <c r="G20" s="22">
        <v>47.82</v>
      </c>
      <c r="H20" s="22">
        <v>47.82</v>
      </c>
      <c r="I20" s="41">
        <f t="shared" si="7"/>
        <v>43.173333333333339</v>
      </c>
      <c r="J20" s="25">
        <f t="shared" si="8"/>
        <v>8.0482627525033816</v>
      </c>
      <c r="K20" s="25">
        <f t="shared" si="9"/>
        <v>18.641745103080716</v>
      </c>
      <c r="L20" s="47">
        <f t="shared" si="10"/>
        <v>561.25333333333333</v>
      </c>
      <c r="M20" s="48">
        <f t="shared" si="11"/>
        <v>43.173333333333332</v>
      </c>
      <c r="N20" s="47">
        <f>ROUNDDOWN(M20,2)</f>
        <v>43.17</v>
      </c>
      <c r="O20" s="49">
        <f t="shared" si="12"/>
        <v>561.21</v>
      </c>
    </row>
    <row r="21" spans="1:17" ht="47.25" x14ac:dyDescent="0.25">
      <c r="A21" s="9">
        <v>15</v>
      </c>
      <c r="B21" s="40" t="s">
        <v>70</v>
      </c>
      <c r="C21" s="19" t="s">
        <v>52</v>
      </c>
      <c r="D21" s="20" t="s">
        <v>58</v>
      </c>
      <c r="E21" s="26">
        <v>2</v>
      </c>
      <c r="F21" s="22">
        <v>80.33</v>
      </c>
      <c r="G21" s="22">
        <v>48</v>
      </c>
      <c r="H21" s="22">
        <v>80.33</v>
      </c>
      <c r="I21" s="41">
        <f t="shared" si="7"/>
        <v>69.553333333333327</v>
      </c>
      <c r="J21" s="25">
        <f t="shared" si="8"/>
        <v>18.665734202900602</v>
      </c>
      <c r="K21" s="25">
        <f t="shared" si="9"/>
        <v>26.836577498658968</v>
      </c>
      <c r="L21" s="47">
        <f t="shared" si="10"/>
        <v>139.10666666666663</v>
      </c>
      <c r="M21" s="48">
        <f t="shared" si="11"/>
        <v>69.553333333333313</v>
      </c>
      <c r="N21" s="47">
        <f>ROUNDDOWN(M21,2)</f>
        <v>69.55</v>
      </c>
      <c r="O21" s="50">
        <f>N21*E21</f>
        <v>139.1</v>
      </c>
    </row>
    <row r="22" spans="1:17" x14ac:dyDescent="0.25">
      <c r="A22" s="14"/>
      <c r="B22" s="15"/>
      <c r="C22" s="15"/>
      <c r="D22" s="16"/>
      <c r="E22" s="16"/>
      <c r="F22" s="14"/>
      <c r="G22" s="14"/>
      <c r="H22" s="14"/>
      <c r="I22" s="14"/>
      <c r="J22" s="14"/>
      <c r="K22" s="14"/>
      <c r="L22" s="14"/>
      <c r="M22" s="14"/>
      <c r="N22" s="14"/>
      <c r="O22" s="38">
        <f>SUM(O7:O21)</f>
        <v>25223.989999999994</v>
      </c>
    </row>
    <row r="23" spans="1:17" ht="18.75" x14ac:dyDescent="0.3">
      <c r="A23" s="14"/>
      <c r="B23" s="15"/>
      <c r="C23" s="15"/>
      <c r="D23" s="16"/>
      <c r="E23" s="16"/>
      <c r="F23" s="14"/>
      <c r="G23" s="14"/>
      <c r="H23" s="14"/>
      <c r="I23" s="14"/>
      <c r="J23" s="14"/>
      <c r="K23" s="14"/>
      <c r="L23" s="14"/>
      <c r="M23" s="14"/>
      <c r="N23" s="14"/>
      <c r="O23" s="27"/>
      <c r="P23" s="31"/>
    </row>
    <row r="24" spans="1:17" ht="18.75" x14ac:dyDescent="0.3">
      <c r="A24" s="30"/>
      <c r="B24" s="51" t="s">
        <v>55</v>
      </c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31"/>
    </row>
    <row r="25" spans="1:17" ht="18.75" x14ac:dyDescent="0.3">
      <c r="A25" s="30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1"/>
    </row>
    <row r="26" spans="1:17" ht="18.75" x14ac:dyDescent="0.3">
      <c r="A26" s="30"/>
      <c r="B26" s="30"/>
      <c r="C26" s="34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6"/>
      <c r="Q26" s="29"/>
    </row>
    <row r="27" spans="1:17" ht="18.75" x14ac:dyDescent="0.3">
      <c r="A27" s="30"/>
      <c r="B27" s="33"/>
      <c r="C27" s="34"/>
      <c r="D27" s="34"/>
      <c r="E27" s="35"/>
      <c r="F27" s="35"/>
      <c r="G27" s="33"/>
      <c r="H27" s="33"/>
      <c r="I27" s="33"/>
      <c r="J27" s="33"/>
      <c r="K27" s="33"/>
      <c r="L27" s="33"/>
      <c r="M27" s="33"/>
      <c r="N27" s="33"/>
      <c r="O27" s="33"/>
      <c r="P27" s="36"/>
      <c r="Q27" s="29"/>
    </row>
    <row r="28" spans="1:17" ht="18.75" x14ac:dyDescent="0.3">
      <c r="A28" s="30"/>
      <c r="B28" s="52"/>
      <c r="C28" s="52"/>
      <c r="D28" s="52"/>
      <c r="E28" s="52"/>
      <c r="F28" s="52"/>
      <c r="G28" s="52"/>
      <c r="H28" s="52"/>
      <c r="I28" s="52"/>
      <c r="J28" s="33"/>
      <c r="K28" s="33"/>
      <c r="L28" s="33"/>
      <c r="M28" s="33"/>
      <c r="N28" s="33"/>
      <c r="O28" s="33"/>
      <c r="P28" s="36"/>
      <c r="Q28" s="29"/>
    </row>
    <row r="29" spans="1:17" ht="18.75" x14ac:dyDescent="0.3">
      <c r="A29" s="30"/>
      <c r="B29" s="33"/>
      <c r="C29" s="34"/>
      <c r="D29" s="34"/>
      <c r="E29" s="35"/>
      <c r="F29" s="35"/>
      <c r="G29" s="33"/>
      <c r="H29" s="33"/>
      <c r="I29" s="33"/>
      <c r="J29" s="33"/>
      <c r="K29" s="33"/>
      <c r="L29" s="33"/>
      <c r="M29" s="33"/>
      <c r="N29" s="33"/>
      <c r="O29" s="33"/>
      <c r="P29" s="36"/>
      <c r="Q29" s="29"/>
    </row>
    <row r="30" spans="1:17" ht="18.75" x14ac:dyDescent="0.3">
      <c r="A30" s="30"/>
      <c r="B30" s="33"/>
      <c r="C30" s="34"/>
      <c r="D30" s="34"/>
      <c r="E30" s="35"/>
      <c r="F30" s="35"/>
      <c r="G30" s="33"/>
      <c r="H30" s="33"/>
      <c r="I30" s="33"/>
      <c r="J30" s="33"/>
      <c r="K30" s="33"/>
      <c r="L30" s="33"/>
      <c r="M30" s="33"/>
      <c r="N30" s="33"/>
      <c r="O30" s="33"/>
      <c r="P30" s="36"/>
      <c r="Q30" s="29"/>
    </row>
    <row r="31" spans="1:17" ht="18.75" x14ac:dyDescent="0.3">
      <c r="A31" s="30"/>
      <c r="B31" s="53"/>
      <c r="C31" s="53"/>
      <c r="D31" s="53"/>
      <c r="E31" s="53"/>
      <c r="F31" s="53"/>
      <c r="G31" s="53"/>
      <c r="H31" s="53"/>
      <c r="I31" s="53"/>
      <c r="J31" s="53"/>
      <c r="K31" s="33"/>
      <c r="L31" s="33"/>
      <c r="M31" s="33"/>
      <c r="N31" s="33"/>
      <c r="O31" s="33"/>
      <c r="P31" s="36"/>
      <c r="Q31" s="29"/>
    </row>
    <row r="32" spans="1:17" ht="18.75" x14ac:dyDescent="0.3">
      <c r="A32" s="30"/>
      <c r="B32" s="56"/>
      <c r="C32" s="56"/>
      <c r="D32" s="56"/>
      <c r="E32" s="35"/>
      <c r="F32" s="35"/>
      <c r="G32" s="33"/>
      <c r="H32" s="33"/>
      <c r="I32" s="33"/>
      <c r="J32" s="33"/>
      <c r="K32" s="33"/>
      <c r="L32" s="33"/>
      <c r="M32" s="33"/>
      <c r="N32" s="33"/>
      <c r="O32" s="33"/>
      <c r="P32" s="36"/>
      <c r="Q32" s="29"/>
    </row>
    <row r="33" spans="1:17" ht="18.75" x14ac:dyDescent="0.3">
      <c r="A33" s="30"/>
      <c r="B33" s="34"/>
      <c r="C33" s="34"/>
      <c r="D33" s="35"/>
      <c r="E33" s="35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6"/>
      <c r="Q33" s="29"/>
    </row>
    <row r="34" spans="1:17" ht="18.75" x14ac:dyDescent="0.3">
      <c r="A34" s="31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1"/>
    </row>
    <row r="35" spans="1:17" ht="18.75" x14ac:dyDescent="0.3">
      <c r="A35" s="31"/>
      <c r="B35" s="31"/>
      <c r="C35" s="36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</row>
    <row r="36" spans="1:17" ht="18.75" x14ac:dyDescent="0.3">
      <c r="A36" s="31"/>
      <c r="B36" s="31"/>
      <c r="C36" s="36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</row>
  </sheetData>
  <mergeCells count="15">
    <mergeCell ref="L2:O2"/>
    <mergeCell ref="A4:O4"/>
    <mergeCell ref="A5:A6"/>
    <mergeCell ref="B5:B6"/>
    <mergeCell ref="D5:D6"/>
    <mergeCell ref="E5:E6"/>
    <mergeCell ref="F5:H5"/>
    <mergeCell ref="I5:K5"/>
    <mergeCell ref="L5:O5"/>
    <mergeCell ref="A3:O3"/>
    <mergeCell ref="B24:O24"/>
    <mergeCell ref="B28:I28"/>
    <mergeCell ref="B31:J31"/>
    <mergeCell ref="C5:C6"/>
    <mergeCell ref="B32:D32"/>
  </mergeCells>
  <pageMargins left="0.7" right="0.7" top="0.75" bottom="0.75" header="0.3" footer="0.3"/>
  <pageSetup paperSize="9" scale="6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84B19-4F64-411A-A06F-C70D351B2AC9}">
  <sheetPr>
    <pageSetUpPr fitToPage="1"/>
  </sheetPr>
  <dimension ref="A1:L68"/>
  <sheetViews>
    <sheetView topLeftCell="A6" zoomScale="110" zoomScaleNormal="110" workbookViewId="0">
      <selection sqref="A1:L19"/>
    </sheetView>
  </sheetViews>
  <sheetFormatPr defaultRowHeight="15" x14ac:dyDescent="0.25"/>
  <cols>
    <col min="1" max="1" width="6.85546875" style="10" bestFit="1" customWidth="1"/>
    <col min="2" max="2" width="19.140625" style="8" customWidth="1"/>
    <col min="3" max="3" width="13.42578125" style="10" customWidth="1"/>
    <col min="4" max="4" width="12.28515625" style="10" customWidth="1"/>
    <col min="5" max="5" width="20.5703125" style="10" customWidth="1"/>
    <col min="6" max="6" width="11.28515625" style="10" customWidth="1"/>
    <col min="7" max="7" width="12" style="10" customWidth="1"/>
    <col min="8" max="8" width="11.140625" style="10" customWidth="1"/>
    <col min="9" max="9" width="12.5703125" style="10" customWidth="1"/>
    <col min="10" max="10" width="9.85546875" style="10" customWidth="1"/>
    <col min="11" max="11" width="12.85546875" style="10" customWidth="1"/>
    <col min="12" max="12" width="14.28515625" style="10" customWidth="1"/>
  </cols>
  <sheetData>
    <row r="1" spans="1:12" ht="15.75" x14ac:dyDescent="0.25">
      <c r="A1" s="6"/>
      <c r="B1" s="72" t="s">
        <v>0</v>
      </c>
      <c r="C1" s="72"/>
      <c r="D1" s="72"/>
      <c r="E1" s="6"/>
      <c r="F1" s="6"/>
      <c r="G1" s="6"/>
      <c r="H1" s="6"/>
      <c r="I1" s="6"/>
      <c r="J1" s="6"/>
      <c r="K1" s="6"/>
      <c r="L1" s="6"/>
    </row>
    <row r="2" spans="1:12" ht="15.75" x14ac:dyDescent="0.25">
      <c r="A2" s="70" t="s">
        <v>38</v>
      </c>
      <c r="B2" s="77" t="s">
        <v>1</v>
      </c>
      <c r="C2" s="79" t="s">
        <v>2</v>
      </c>
      <c r="D2" s="79" t="s">
        <v>3</v>
      </c>
      <c r="E2" s="81" t="s">
        <v>4</v>
      </c>
      <c r="F2" s="73" t="s">
        <v>5</v>
      </c>
      <c r="G2" s="74"/>
      <c r="H2" s="73" t="s">
        <v>6</v>
      </c>
      <c r="I2" s="74"/>
      <c r="J2" s="73" t="s">
        <v>7</v>
      </c>
      <c r="K2" s="74"/>
      <c r="L2" s="75" t="s">
        <v>8</v>
      </c>
    </row>
    <row r="3" spans="1:12" ht="15.75" x14ac:dyDescent="0.25">
      <c r="A3" s="71"/>
      <c r="B3" s="78"/>
      <c r="C3" s="76"/>
      <c r="D3" s="80"/>
      <c r="E3" s="81"/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76"/>
    </row>
    <row r="4" spans="1:12" ht="31.5" x14ac:dyDescent="0.25">
      <c r="A4" s="9">
        <v>1</v>
      </c>
      <c r="B4" s="1" t="s">
        <v>11</v>
      </c>
      <c r="C4" s="11" t="s">
        <v>12</v>
      </c>
      <c r="D4" s="2">
        <f>F4+H4+J4</f>
        <v>286</v>
      </c>
      <c r="E4" s="4">
        <v>38.369999999999997</v>
      </c>
      <c r="F4" s="9">
        <v>10</v>
      </c>
      <c r="G4" s="3">
        <f t="shared" ref="G4:G18" si="0">E4*F4</f>
        <v>383.7</v>
      </c>
      <c r="H4" s="9">
        <v>269</v>
      </c>
      <c r="I4" s="3">
        <f t="shared" ref="I4:I13" si="1">H4*E4</f>
        <v>10321.529999999999</v>
      </c>
      <c r="J4" s="9">
        <v>7</v>
      </c>
      <c r="K4" s="4">
        <f>J4*E4</f>
        <v>268.58999999999997</v>
      </c>
      <c r="L4" s="3">
        <f>K4+I4+G4</f>
        <v>10973.82</v>
      </c>
    </row>
    <row r="5" spans="1:12" ht="31.5" x14ac:dyDescent="0.25">
      <c r="A5" s="9">
        <v>2</v>
      </c>
      <c r="B5" s="1" t="s">
        <v>13</v>
      </c>
      <c r="C5" s="11" t="s">
        <v>12</v>
      </c>
      <c r="D5" s="2">
        <f t="shared" ref="D5:D18" si="2">F5+H5+J5</f>
        <v>19</v>
      </c>
      <c r="E5" s="4">
        <v>15.32</v>
      </c>
      <c r="F5" s="9"/>
      <c r="G5" s="3">
        <f t="shared" si="0"/>
        <v>0</v>
      </c>
      <c r="H5" s="9">
        <v>19</v>
      </c>
      <c r="I5" s="3">
        <f t="shared" si="1"/>
        <v>291.08</v>
      </c>
      <c r="J5" s="9"/>
      <c r="K5" s="4">
        <f t="shared" ref="K5:K18" si="3">J5*E5</f>
        <v>0</v>
      </c>
      <c r="L5" s="3">
        <f t="shared" ref="L5:L13" si="4">K5+I5+G5</f>
        <v>291.08</v>
      </c>
    </row>
    <row r="6" spans="1:12" ht="31.5" x14ac:dyDescent="0.25">
      <c r="A6" s="9">
        <v>3</v>
      </c>
      <c r="B6" s="1" t="s">
        <v>14</v>
      </c>
      <c r="C6" s="11" t="s">
        <v>12</v>
      </c>
      <c r="D6" s="2">
        <f t="shared" si="2"/>
        <v>34</v>
      </c>
      <c r="E6" s="4">
        <v>15.29</v>
      </c>
      <c r="F6" s="9"/>
      <c r="G6" s="3">
        <f t="shared" si="0"/>
        <v>0</v>
      </c>
      <c r="H6" s="9">
        <v>34</v>
      </c>
      <c r="I6" s="3">
        <f t="shared" si="1"/>
        <v>519.86</v>
      </c>
      <c r="J6" s="9"/>
      <c r="K6" s="4">
        <f t="shared" si="3"/>
        <v>0</v>
      </c>
      <c r="L6" s="3">
        <f t="shared" si="4"/>
        <v>519.86</v>
      </c>
    </row>
    <row r="7" spans="1:12" ht="31.5" x14ac:dyDescent="0.25">
      <c r="A7" s="9">
        <v>4</v>
      </c>
      <c r="B7" s="5" t="s">
        <v>15</v>
      </c>
      <c r="C7" s="11" t="s">
        <v>12</v>
      </c>
      <c r="D7" s="2">
        <f t="shared" si="2"/>
        <v>37</v>
      </c>
      <c r="E7" s="4">
        <v>39.14</v>
      </c>
      <c r="F7" s="9">
        <v>5</v>
      </c>
      <c r="G7" s="3">
        <f t="shared" si="0"/>
        <v>195.7</v>
      </c>
      <c r="H7" s="9">
        <v>32</v>
      </c>
      <c r="I7" s="3">
        <f t="shared" si="1"/>
        <v>1252.48</v>
      </c>
      <c r="J7" s="9"/>
      <c r="K7" s="4">
        <f t="shared" si="3"/>
        <v>0</v>
      </c>
      <c r="L7" s="3">
        <f t="shared" si="4"/>
        <v>1448.18</v>
      </c>
    </row>
    <row r="8" spans="1:12" ht="31.5" x14ac:dyDescent="0.25">
      <c r="A8" s="9">
        <v>5</v>
      </c>
      <c r="B8" s="1" t="s">
        <v>16</v>
      </c>
      <c r="C8" s="11" t="s">
        <v>12</v>
      </c>
      <c r="D8" s="2">
        <f t="shared" si="2"/>
        <v>15</v>
      </c>
      <c r="E8" s="4">
        <v>11.48</v>
      </c>
      <c r="F8" s="9"/>
      <c r="G8" s="3">
        <f t="shared" si="0"/>
        <v>0</v>
      </c>
      <c r="H8" s="9">
        <v>15</v>
      </c>
      <c r="I8" s="3">
        <f t="shared" si="1"/>
        <v>172.20000000000002</v>
      </c>
      <c r="J8" s="9"/>
      <c r="K8" s="4">
        <f t="shared" si="3"/>
        <v>0</v>
      </c>
      <c r="L8" s="3">
        <f t="shared" si="4"/>
        <v>172.20000000000002</v>
      </c>
    </row>
    <row r="9" spans="1:12" ht="31.5" x14ac:dyDescent="0.25">
      <c r="A9" s="9">
        <v>6</v>
      </c>
      <c r="B9" s="1" t="s">
        <v>17</v>
      </c>
      <c r="C9" s="11" t="s">
        <v>12</v>
      </c>
      <c r="D9" s="2">
        <f t="shared" si="2"/>
        <v>20</v>
      </c>
      <c r="E9" s="4">
        <v>16.23</v>
      </c>
      <c r="F9" s="9"/>
      <c r="G9" s="3">
        <f t="shared" si="0"/>
        <v>0</v>
      </c>
      <c r="H9" s="9">
        <v>20</v>
      </c>
      <c r="I9" s="3">
        <f t="shared" si="1"/>
        <v>324.60000000000002</v>
      </c>
      <c r="J9" s="9"/>
      <c r="K9" s="4">
        <f t="shared" si="3"/>
        <v>0</v>
      </c>
      <c r="L9" s="3">
        <f t="shared" si="4"/>
        <v>324.60000000000002</v>
      </c>
    </row>
    <row r="10" spans="1:12" ht="15.75" x14ac:dyDescent="0.25">
      <c r="A10" s="9">
        <v>7</v>
      </c>
      <c r="B10" s="1" t="s">
        <v>18</v>
      </c>
      <c r="C10" s="11" t="s">
        <v>12</v>
      </c>
      <c r="D10" s="2">
        <f t="shared" si="2"/>
        <v>250</v>
      </c>
      <c r="E10" s="4">
        <v>15.45</v>
      </c>
      <c r="F10" s="9"/>
      <c r="G10" s="3">
        <f t="shared" si="0"/>
        <v>0</v>
      </c>
      <c r="H10" s="9">
        <v>250</v>
      </c>
      <c r="I10" s="3">
        <f t="shared" si="1"/>
        <v>3862.5</v>
      </c>
      <c r="J10" s="9"/>
      <c r="K10" s="4">
        <f t="shared" si="3"/>
        <v>0</v>
      </c>
      <c r="L10" s="3">
        <f t="shared" si="4"/>
        <v>3862.5</v>
      </c>
    </row>
    <row r="11" spans="1:12" ht="63" x14ac:dyDescent="0.25">
      <c r="A11" s="9">
        <v>8</v>
      </c>
      <c r="B11" s="1" t="s">
        <v>19</v>
      </c>
      <c r="C11" s="11" t="s">
        <v>12</v>
      </c>
      <c r="D11" s="2">
        <f t="shared" si="2"/>
        <v>50</v>
      </c>
      <c r="E11" s="4">
        <v>11.26</v>
      </c>
      <c r="F11" s="9"/>
      <c r="G11" s="3">
        <f t="shared" si="0"/>
        <v>0</v>
      </c>
      <c r="H11" s="9">
        <v>50</v>
      </c>
      <c r="I11" s="3">
        <f t="shared" si="1"/>
        <v>563</v>
      </c>
      <c r="J11" s="9"/>
      <c r="K11" s="4">
        <f t="shared" si="3"/>
        <v>0</v>
      </c>
      <c r="L11" s="3">
        <f t="shared" si="4"/>
        <v>563</v>
      </c>
    </row>
    <row r="12" spans="1:12" ht="31.5" x14ac:dyDescent="0.25">
      <c r="A12" s="9">
        <v>9</v>
      </c>
      <c r="B12" s="1" t="s">
        <v>20</v>
      </c>
      <c r="C12" s="11" t="s">
        <v>12</v>
      </c>
      <c r="D12" s="2">
        <f t="shared" si="2"/>
        <v>156</v>
      </c>
      <c r="E12" s="4">
        <v>6.19</v>
      </c>
      <c r="F12" s="9"/>
      <c r="G12" s="3">
        <f t="shared" si="0"/>
        <v>0</v>
      </c>
      <c r="H12" s="9">
        <v>156</v>
      </c>
      <c r="I12" s="3">
        <f t="shared" si="1"/>
        <v>965.6400000000001</v>
      </c>
      <c r="J12" s="9"/>
      <c r="K12" s="4">
        <f t="shared" si="3"/>
        <v>0</v>
      </c>
      <c r="L12" s="3">
        <f t="shared" si="4"/>
        <v>965.6400000000001</v>
      </c>
    </row>
    <row r="13" spans="1:12" ht="47.25" x14ac:dyDescent="0.25">
      <c r="A13" s="9">
        <v>10</v>
      </c>
      <c r="B13" s="1" t="s">
        <v>21</v>
      </c>
      <c r="C13" s="11" t="s">
        <v>12</v>
      </c>
      <c r="D13" s="2">
        <f t="shared" si="2"/>
        <v>108</v>
      </c>
      <c r="E13" s="4">
        <v>23.1</v>
      </c>
      <c r="F13" s="9">
        <v>6</v>
      </c>
      <c r="G13" s="3">
        <f t="shared" si="0"/>
        <v>138.60000000000002</v>
      </c>
      <c r="H13" s="9">
        <v>102</v>
      </c>
      <c r="I13" s="3">
        <f t="shared" si="1"/>
        <v>2356.2000000000003</v>
      </c>
      <c r="J13" s="9"/>
      <c r="K13" s="4">
        <f t="shared" si="3"/>
        <v>0</v>
      </c>
      <c r="L13" s="3">
        <f t="shared" si="4"/>
        <v>2494.8000000000002</v>
      </c>
    </row>
    <row r="14" spans="1:12" ht="15.75" x14ac:dyDescent="0.25">
      <c r="A14" s="9">
        <v>11</v>
      </c>
      <c r="B14" s="1" t="s">
        <v>22</v>
      </c>
      <c r="C14" s="11" t="s">
        <v>12</v>
      </c>
      <c r="D14" s="2">
        <f t="shared" si="2"/>
        <v>24</v>
      </c>
      <c r="E14" s="4">
        <v>31.240000000000002</v>
      </c>
      <c r="F14" s="9"/>
      <c r="G14" s="3">
        <f>E14*F14</f>
        <v>0</v>
      </c>
      <c r="H14" s="9">
        <v>24</v>
      </c>
      <c r="I14" s="3">
        <f>H14*E14</f>
        <v>749.76</v>
      </c>
      <c r="J14" s="9"/>
      <c r="K14" s="4">
        <f t="shared" si="3"/>
        <v>0</v>
      </c>
      <c r="L14" s="3">
        <f>K14+I14+G14</f>
        <v>749.76</v>
      </c>
    </row>
    <row r="15" spans="1:12" ht="47.25" x14ac:dyDescent="0.25">
      <c r="A15" s="9">
        <v>12</v>
      </c>
      <c r="B15" s="1" t="s">
        <v>23</v>
      </c>
      <c r="C15" s="11" t="s">
        <v>12</v>
      </c>
      <c r="D15" s="2">
        <f>F15+H15+J15</f>
        <v>24</v>
      </c>
      <c r="E15" s="4">
        <v>26.83</v>
      </c>
      <c r="F15" s="9">
        <v>1</v>
      </c>
      <c r="G15" s="3">
        <f>E15*F15</f>
        <v>26.83</v>
      </c>
      <c r="H15" s="9">
        <v>23</v>
      </c>
      <c r="I15" s="3">
        <f t="shared" ref="I15:I18" si="5">H15*E15</f>
        <v>617.08999999999992</v>
      </c>
      <c r="J15" s="9"/>
      <c r="K15" s="4">
        <f t="shared" si="3"/>
        <v>0</v>
      </c>
      <c r="L15" s="3">
        <f t="shared" ref="L15:L18" si="6">K15+I15+G15</f>
        <v>643.91999999999996</v>
      </c>
    </row>
    <row r="16" spans="1:12" ht="15.75" x14ac:dyDescent="0.25">
      <c r="A16" s="9">
        <v>13</v>
      </c>
      <c r="B16" s="1" t="s">
        <v>47</v>
      </c>
      <c r="C16" s="11" t="s">
        <v>12</v>
      </c>
      <c r="D16" s="2">
        <f t="shared" si="2"/>
        <v>23</v>
      </c>
      <c r="E16" s="4">
        <v>65.84</v>
      </c>
      <c r="F16" s="9"/>
      <c r="G16" s="3">
        <f>E16*F16</f>
        <v>0</v>
      </c>
      <c r="H16" s="9">
        <v>23</v>
      </c>
      <c r="I16" s="3">
        <f>H16*E16</f>
        <v>1514.3200000000002</v>
      </c>
      <c r="J16" s="9"/>
      <c r="K16" s="4">
        <f t="shared" si="3"/>
        <v>0</v>
      </c>
      <c r="L16" s="3">
        <f t="shared" si="6"/>
        <v>1514.3200000000002</v>
      </c>
    </row>
    <row r="17" spans="1:12" ht="31.5" x14ac:dyDescent="0.25">
      <c r="A17" s="9">
        <v>14</v>
      </c>
      <c r="B17" s="1" t="s">
        <v>48</v>
      </c>
      <c r="C17" s="11" t="s">
        <v>12</v>
      </c>
      <c r="D17" s="2">
        <f t="shared" si="2"/>
        <v>13</v>
      </c>
      <c r="E17" s="4">
        <v>43.17</v>
      </c>
      <c r="F17" s="9"/>
      <c r="G17" s="3">
        <f t="shared" si="0"/>
        <v>0</v>
      </c>
      <c r="H17" s="9">
        <v>13</v>
      </c>
      <c r="I17" s="3">
        <f t="shared" si="5"/>
        <v>561.21</v>
      </c>
      <c r="J17" s="9"/>
      <c r="K17" s="4">
        <f t="shared" si="3"/>
        <v>0</v>
      </c>
      <c r="L17" s="3">
        <f t="shared" si="6"/>
        <v>561.21</v>
      </c>
    </row>
    <row r="18" spans="1:12" ht="47.25" x14ac:dyDescent="0.25">
      <c r="A18" s="9">
        <v>15</v>
      </c>
      <c r="B18" s="40" t="s">
        <v>49</v>
      </c>
      <c r="C18" s="11" t="s">
        <v>54</v>
      </c>
      <c r="D18" s="2">
        <f t="shared" si="2"/>
        <v>2</v>
      </c>
      <c r="E18" s="4">
        <v>69.55</v>
      </c>
      <c r="F18" s="9"/>
      <c r="G18" s="3">
        <f t="shared" si="0"/>
        <v>0</v>
      </c>
      <c r="H18" s="9">
        <v>2</v>
      </c>
      <c r="I18" s="3">
        <f t="shared" si="5"/>
        <v>139.1</v>
      </c>
      <c r="J18" s="9"/>
      <c r="K18" s="4">
        <f t="shared" si="3"/>
        <v>0</v>
      </c>
      <c r="L18" s="3">
        <f t="shared" si="6"/>
        <v>139.1</v>
      </c>
    </row>
    <row r="19" spans="1:12" ht="15.75" x14ac:dyDescent="0.25">
      <c r="A19" s="6"/>
      <c r="B19" s="7"/>
      <c r="C19" s="6"/>
      <c r="D19" s="6"/>
      <c r="E19" s="6"/>
      <c r="F19" s="6"/>
      <c r="G19" s="12">
        <f>SUM(G4:G18)</f>
        <v>744.83</v>
      </c>
      <c r="H19" s="6"/>
      <c r="I19" s="12">
        <f>SUM(I4:I18)</f>
        <v>24210.569999999996</v>
      </c>
      <c r="J19" s="6"/>
      <c r="K19" s="13">
        <f>SUM(K4:K18)</f>
        <v>268.58999999999997</v>
      </c>
      <c r="L19" s="39">
        <f>K19+I19+G19</f>
        <v>25223.989999999998</v>
      </c>
    </row>
    <row r="20" spans="1:12" ht="15.75" x14ac:dyDescent="0.25">
      <c r="A20" s="6"/>
      <c r="B20" s="7"/>
      <c r="C20" s="6"/>
      <c r="D20" s="6"/>
      <c r="E20" s="6"/>
      <c r="F20" s="6"/>
      <c r="G20" s="6"/>
      <c r="H20" s="6"/>
      <c r="I20" s="6"/>
      <c r="J20" s="6"/>
      <c r="K20" s="6"/>
      <c r="L20" s="6"/>
    </row>
    <row r="21" spans="1:12" ht="15.75" x14ac:dyDescent="0.25">
      <c r="A21" s="6"/>
      <c r="B21" s="7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ht="15.75" x14ac:dyDescent="0.25">
      <c r="A22" s="6"/>
      <c r="B22" s="7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ht="15.75" x14ac:dyDescent="0.25">
      <c r="A23" s="6"/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ht="15.75" x14ac:dyDescent="0.25">
      <c r="A24" s="6"/>
      <c r="B24" s="7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ht="15.75" x14ac:dyDescent="0.25">
      <c r="A25" s="6"/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5.75" x14ac:dyDescent="0.25">
      <c r="A26" s="6"/>
      <c r="B26" s="7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1:12" ht="15.75" x14ac:dyDescent="0.25">
      <c r="A27" s="6"/>
      <c r="B27" s="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ht="15.75" x14ac:dyDescent="0.25">
      <c r="A28" s="6"/>
      <c r="B28" s="7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ht="15.75" x14ac:dyDescent="0.25">
      <c r="A29" s="6"/>
      <c r="B29" s="7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ht="15.75" x14ac:dyDescent="0.25">
      <c r="A30" s="6"/>
      <c r="B30" s="7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ht="15.75" x14ac:dyDescent="0.25">
      <c r="A31" s="6"/>
      <c r="B31" s="7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1:12" ht="15.75" x14ac:dyDescent="0.25">
      <c r="A32" s="6"/>
      <c r="B32" s="7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1:12" ht="15.75" x14ac:dyDescent="0.25">
      <c r="A33" s="6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1:12" ht="15.75" x14ac:dyDescent="0.25">
      <c r="A34" s="6"/>
      <c r="B34" s="7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1:12" ht="15.75" x14ac:dyDescent="0.25">
      <c r="A35" s="6"/>
      <c r="B35" s="7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1:12" ht="15.75" x14ac:dyDescent="0.25">
      <c r="A36" s="6"/>
      <c r="B36" s="7"/>
      <c r="C36" s="6"/>
      <c r="D36" s="6"/>
      <c r="E36" s="6"/>
      <c r="F36" s="6"/>
      <c r="G36" s="6"/>
      <c r="H36" s="6"/>
      <c r="I36" s="6"/>
      <c r="J36" s="6"/>
      <c r="K36" s="6"/>
      <c r="L36" s="6"/>
    </row>
    <row r="37" spans="1:12" ht="15.75" x14ac:dyDescent="0.25">
      <c r="A37" s="6"/>
      <c r="B37" s="7"/>
      <c r="C37" s="6"/>
      <c r="D37" s="6"/>
      <c r="E37" s="6"/>
      <c r="F37" s="6"/>
      <c r="G37" s="6"/>
      <c r="H37" s="6"/>
      <c r="I37" s="6"/>
      <c r="J37" s="6"/>
      <c r="K37" s="6"/>
      <c r="L37" s="6"/>
    </row>
    <row r="38" spans="1:12" ht="15.75" x14ac:dyDescent="0.25">
      <c r="A38" s="6"/>
      <c r="B38" s="7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1:12" ht="15.75" x14ac:dyDescent="0.25">
      <c r="A39" s="6"/>
      <c r="B39" s="7"/>
      <c r="C39" s="6"/>
      <c r="D39" s="6"/>
      <c r="E39" s="6"/>
      <c r="F39" s="6"/>
      <c r="G39" s="6"/>
      <c r="H39" s="6"/>
      <c r="I39" s="6"/>
      <c r="J39" s="6"/>
      <c r="K39" s="6"/>
      <c r="L39" s="6"/>
    </row>
    <row r="40" spans="1:12" ht="15.75" x14ac:dyDescent="0.25">
      <c r="A40" s="6"/>
      <c r="B40" s="7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ht="15.75" x14ac:dyDescent="0.25">
      <c r="A41" s="6"/>
      <c r="B41" s="7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ht="15.75" x14ac:dyDescent="0.25">
      <c r="A42" s="6"/>
      <c r="B42" s="7"/>
      <c r="C42" s="6"/>
      <c r="D42" s="6"/>
      <c r="E42" s="6"/>
      <c r="F42" s="6"/>
      <c r="G42" s="6"/>
      <c r="H42" s="6"/>
      <c r="I42" s="6"/>
      <c r="J42" s="6"/>
      <c r="K42" s="6"/>
      <c r="L42" s="6"/>
    </row>
    <row r="43" spans="1:12" ht="15.75" x14ac:dyDescent="0.25">
      <c r="A43" s="6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ht="15.75" x14ac:dyDescent="0.25">
      <c r="A44" s="6"/>
      <c r="B44" s="7"/>
      <c r="C44" s="6"/>
      <c r="D44" s="6"/>
      <c r="E44" s="6"/>
      <c r="F44" s="6"/>
      <c r="G44" s="6"/>
      <c r="H44" s="6"/>
      <c r="I44" s="6"/>
      <c r="J44" s="6"/>
      <c r="K44" s="6"/>
      <c r="L44" s="6"/>
    </row>
    <row r="45" spans="1:12" ht="15.75" x14ac:dyDescent="0.25">
      <c r="A45" s="6"/>
      <c r="B45" s="7"/>
      <c r="C45" s="6"/>
      <c r="D45" s="6"/>
      <c r="E45" s="6"/>
      <c r="F45" s="6"/>
      <c r="G45" s="6"/>
      <c r="H45" s="6"/>
      <c r="I45" s="6"/>
      <c r="J45" s="6"/>
      <c r="K45" s="6"/>
      <c r="L45" s="6"/>
    </row>
    <row r="46" spans="1:12" ht="15.75" x14ac:dyDescent="0.25">
      <c r="A46" s="6"/>
      <c r="B46" s="7"/>
      <c r="C46" s="6"/>
      <c r="D46" s="6"/>
      <c r="E46" s="6"/>
      <c r="F46" s="6"/>
      <c r="G46" s="6"/>
      <c r="H46" s="6"/>
      <c r="I46" s="6"/>
      <c r="J46" s="6"/>
      <c r="K46" s="6"/>
      <c r="L46" s="6"/>
    </row>
    <row r="47" spans="1:12" ht="15.75" x14ac:dyDescent="0.25">
      <c r="A47" s="6"/>
      <c r="B47" s="7"/>
      <c r="C47" s="6"/>
      <c r="D47" s="6"/>
      <c r="E47" s="6"/>
      <c r="F47" s="6"/>
      <c r="G47" s="6"/>
      <c r="H47" s="6"/>
      <c r="I47" s="6"/>
      <c r="J47" s="6"/>
      <c r="K47" s="6"/>
      <c r="L47" s="6"/>
    </row>
    <row r="48" spans="1:12" ht="15.75" x14ac:dyDescent="0.25">
      <c r="A48" s="6"/>
      <c r="B48" s="7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5.75" x14ac:dyDescent="0.25">
      <c r="A49" s="6"/>
      <c r="B49" s="7"/>
      <c r="C49" s="6"/>
      <c r="D49" s="6"/>
      <c r="E49" s="6"/>
      <c r="F49" s="6"/>
      <c r="G49" s="6"/>
      <c r="H49" s="6"/>
      <c r="I49" s="6"/>
      <c r="J49" s="6"/>
      <c r="K49" s="6"/>
      <c r="L49" s="6"/>
    </row>
    <row r="50" spans="1:12" ht="15.75" x14ac:dyDescent="0.25">
      <c r="A50" s="6"/>
      <c r="B50" s="7"/>
      <c r="C50" s="6"/>
      <c r="D50" s="6"/>
      <c r="E50" s="6"/>
      <c r="F50" s="6"/>
      <c r="G50" s="6"/>
      <c r="H50" s="6"/>
      <c r="I50" s="6"/>
      <c r="J50" s="6"/>
      <c r="K50" s="6"/>
      <c r="L50" s="6"/>
    </row>
    <row r="51" spans="1:12" ht="15.75" x14ac:dyDescent="0.25">
      <c r="A51" s="6"/>
      <c r="B51" s="7"/>
      <c r="C51" s="6"/>
      <c r="D51" s="6"/>
      <c r="E51" s="6"/>
      <c r="F51" s="6"/>
      <c r="G51" s="6"/>
      <c r="H51" s="6"/>
      <c r="I51" s="6"/>
      <c r="J51" s="6"/>
      <c r="K51" s="6"/>
      <c r="L51" s="6"/>
    </row>
    <row r="52" spans="1:12" ht="15.75" x14ac:dyDescent="0.25">
      <c r="A52" s="6"/>
      <c r="B52" s="7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 x14ac:dyDescent="0.25">
      <c r="A53" s="6"/>
      <c r="B53" s="7"/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1:12" ht="15.75" x14ac:dyDescent="0.25">
      <c r="A54" s="6"/>
      <c r="B54" s="7"/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1:12" ht="15.75" x14ac:dyDescent="0.25">
      <c r="A55" s="6"/>
      <c r="B55" s="7"/>
      <c r="C55" s="6"/>
      <c r="D55" s="6"/>
      <c r="E55" s="6"/>
      <c r="F55" s="6"/>
      <c r="G55" s="6"/>
      <c r="H55" s="6"/>
      <c r="I55" s="6"/>
      <c r="J55" s="6"/>
      <c r="K55" s="6"/>
      <c r="L55" s="6"/>
    </row>
    <row r="56" spans="1:12" ht="15.75" x14ac:dyDescent="0.25">
      <c r="A56" s="6"/>
      <c r="B56" s="7"/>
      <c r="C56" s="6"/>
      <c r="D56" s="6"/>
      <c r="E56" s="6"/>
      <c r="F56" s="6"/>
      <c r="G56" s="6"/>
      <c r="H56" s="6"/>
      <c r="I56" s="6"/>
      <c r="J56" s="6"/>
      <c r="K56" s="6"/>
      <c r="L56" s="6"/>
    </row>
    <row r="57" spans="1:12" ht="15.75" x14ac:dyDescent="0.25">
      <c r="A57" s="6"/>
      <c r="B57" s="7"/>
      <c r="C57" s="6"/>
      <c r="D57" s="6"/>
      <c r="E57" s="6"/>
      <c r="F57" s="6"/>
      <c r="G57" s="6"/>
      <c r="H57" s="6"/>
      <c r="I57" s="6"/>
      <c r="J57" s="6"/>
      <c r="K57" s="6"/>
      <c r="L57" s="6"/>
    </row>
    <row r="58" spans="1:12" ht="15.75" x14ac:dyDescent="0.25">
      <c r="A58" s="6"/>
      <c r="B58" s="7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12" ht="15.75" x14ac:dyDescent="0.25">
      <c r="A59" s="6"/>
      <c r="B59" s="7"/>
      <c r="C59" s="6"/>
      <c r="D59" s="6"/>
      <c r="E59" s="6"/>
      <c r="F59" s="6"/>
      <c r="G59" s="6"/>
      <c r="H59" s="6"/>
      <c r="I59" s="6"/>
      <c r="J59" s="6"/>
      <c r="K59" s="6"/>
      <c r="L59" s="6"/>
    </row>
    <row r="60" spans="1:12" ht="15.75" x14ac:dyDescent="0.25">
      <c r="A60" s="6"/>
      <c r="B60" s="7"/>
      <c r="C60" s="6"/>
      <c r="D60" s="6"/>
      <c r="E60" s="6"/>
      <c r="F60" s="6"/>
      <c r="G60" s="6"/>
      <c r="H60" s="6"/>
      <c r="I60" s="6"/>
      <c r="J60" s="6"/>
      <c r="K60" s="6"/>
      <c r="L60" s="6"/>
    </row>
    <row r="61" spans="1:12" ht="15.75" x14ac:dyDescent="0.25">
      <c r="A61" s="6"/>
      <c r="B61" s="7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12" ht="15.75" x14ac:dyDescent="0.25">
      <c r="A62" s="6"/>
      <c r="B62" s="7"/>
      <c r="C62" s="6"/>
      <c r="D62" s="6"/>
      <c r="E62" s="6"/>
      <c r="F62" s="6"/>
      <c r="G62" s="6"/>
      <c r="H62" s="6"/>
      <c r="I62" s="6"/>
      <c r="J62" s="6"/>
      <c r="K62" s="6"/>
      <c r="L62" s="6"/>
    </row>
    <row r="63" spans="1:12" ht="15.75" x14ac:dyDescent="0.25">
      <c r="A63" s="6"/>
      <c r="B63" s="7"/>
      <c r="C63" s="6"/>
      <c r="D63" s="6"/>
      <c r="E63" s="6"/>
      <c r="F63" s="6"/>
      <c r="G63" s="6"/>
      <c r="H63" s="6"/>
      <c r="I63" s="6"/>
      <c r="J63" s="6"/>
      <c r="K63" s="6"/>
      <c r="L63" s="6"/>
    </row>
    <row r="64" spans="1:12" ht="15.75" x14ac:dyDescent="0.25">
      <c r="A64" s="6"/>
      <c r="B64" s="7"/>
      <c r="C64" s="6"/>
      <c r="D64" s="6"/>
      <c r="E64" s="6"/>
      <c r="F64" s="6"/>
      <c r="G64" s="6"/>
      <c r="H64" s="6"/>
      <c r="I64" s="6"/>
      <c r="J64" s="6"/>
      <c r="K64" s="6"/>
      <c r="L64" s="6"/>
    </row>
    <row r="65" spans="1:12" ht="15.75" x14ac:dyDescent="0.25">
      <c r="A65" s="6"/>
      <c r="B65" s="7"/>
      <c r="C65" s="6"/>
      <c r="D65" s="6"/>
      <c r="E65" s="6"/>
      <c r="F65" s="6"/>
      <c r="G65" s="6"/>
      <c r="H65" s="6"/>
      <c r="I65" s="6"/>
      <c r="J65" s="6"/>
      <c r="K65" s="6"/>
      <c r="L65" s="6"/>
    </row>
    <row r="66" spans="1:12" ht="15.75" x14ac:dyDescent="0.25">
      <c r="A66" s="6"/>
      <c r="B66" s="7"/>
      <c r="C66" s="6"/>
      <c r="D66" s="6"/>
      <c r="E66" s="6"/>
      <c r="F66" s="6"/>
      <c r="G66" s="6"/>
      <c r="H66" s="6"/>
      <c r="I66" s="6"/>
      <c r="J66" s="6"/>
      <c r="K66" s="6"/>
      <c r="L66" s="6"/>
    </row>
    <row r="67" spans="1:12" ht="15.75" x14ac:dyDescent="0.25">
      <c r="A67" s="6"/>
      <c r="B67" s="7"/>
      <c r="C67" s="6"/>
      <c r="D67" s="6"/>
      <c r="E67" s="6"/>
      <c r="F67" s="6"/>
      <c r="G67" s="6"/>
      <c r="H67" s="6"/>
      <c r="I67" s="6"/>
      <c r="J67" s="6"/>
      <c r="K67" s="6"/>
      <c r="L67" s="6"/>
    </row>
    <row r="68" spans="1:12" ht="15.75" x14ac:dyDescent="0.25">
      <c r="A68" s="6"/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</row>
  </sheetData>
  <mergeCells count="10">
    <mergeCell ref="A2:A3"/>
    <mergeCell ref="B1:D1"/>
    <mergeCell ref="H2:I2"/>
    <mergeCell ref="J2:K2"/>
    <mergeCell ref="L2:L3"/>
    <mergeCell ref="B2:B3"/>
    <mergeCell ref="C2:C3"/>
    <mergeCell ref="D2:D3"/>
    <mergeCell ref="E2:E3"/>
    <mergeCell ref="F2:G2"/>
  </mergeCells>
  <pageMargins left="0.7" right="0.7" top="0.75" bottom="0.75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цена по отделам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2025-03-19T05:02:16Z</dcterms:modified>
</cp:coreProperties>
</file>